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CEO Check of Council Reports JULY 2024 Onwards\19 August 2024 OCM\Late Report\"/>
    </mc:Choice>
  </mc:AlternateContent>
  <bookViews>
    <workbookView xWindow="0" yWindow="0" windowWidth="38400" windowHeight="17130" activeTab="1"/>
  </bookViews>
  <sheets>
    <sheet name="Sheet1" sheetId="1" r:id="rId1"/>
    <sheet name="Tender closed 31072024"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 i="2" l="1"/>
  <c r="K14" i="2"/>
  <c r="K13" i="2"/>
  <c r="K20" i="2"/>
  <c r="K16" i="2"/>
  <c r="K29" i="2"/>
  <c r="K28" i="2"/>
  <c r="K25" i="2"/>
  <c r="K8" i="2" l="1"/>
  <c r="K11" i="1" l="1"/>
  <c r="J4" i="1"/>
  <c r="K4" i="1" s="1"/>
  <c r="K7" i="1"/>
  <c r="K5" i="1"/>
  <c r="K6" i="1" l="1"/>
  <c r="J8" i="1"/>
  <c r="J7" i="1"/>
  <c r="K8" i="1"/>
</calcChain>
</file>

<file path=xl/sharedStrings.xml><?xml version="1.0" encoding="utf-8"?>
<sst xmlns="http://schemas.openxmlformats.org/spreadsheetml/2006/main" count="358" uniqueCount="225">
  <si>
    <t>VP397485</t>
  </si>
  <si>
    <t>T2023061</t>
  </si>
  <si>
    <t xml:space="preserve">From Where </t>
  </si>
  <si>
    <t xml:space="preserve">Total </t>
  </si>
  <si>
    <t xml:space="preserve">Delivery </t>
  </si>
  <si>
    <t xml:space="preserve">Quote Unit Amount </t>
  </si>
  <si>
    <t>Date</t>
  </si>
  <si>
    <t xml:space="preserve">Delivery time </t>
  </si>
  <si>
    <t xml:space="preserve">4 to 12 Months, Price subject to availability </t>
  </si>
  <si>
    <t xml:space="preserve">Tender Overview </t>
  </si>
  <si>
    <t>T2023059</t>
  </si>
  <si>
    <t>2 x new 7000kg Pig Trailers</t>
  </si>
  <si>
    <t>T2023056</t>
  </si>
  <si>
    <t>3 x New Tri Axle - Side Tippers</t>
  </si>
  <si>
    <t>T2023060</t>
  </si>
  <si>
    <t>T2023057</t>
  </si>
  <si>
    <t xml:space="preserve">4 x Toyota Hilux Dual Cab Utes </t>
  </si>
  <si>
    <t>T2023058</t>
  </si>
  <si>
    <t>1 x New Dual Axle Car Trailer</t>
  </si>
  <si>
    <t>VP686294</t>
  </si>
  <si>
    <r>
      <t>Tyres - Michelin Radials Standard.</t>
    </r>
    <r>
      <rPr>
        <sz val="11"/>
        <color rgb="FFC00000"/>
        <rFont val="Calibri"/>
        <family val="2"/>
        <scheme val="minor"/>
      </rPr>
      <t xml:space="preserve"> 4 x Grader</t>
    </r>
    <r>
      <rPr>
        <sz val="11"/>
        <color theme="1"/>
        <rFont val="Calibri"/>
        <family val="2"/>
        <scheme val="minor"/>
      </rPr>
      <t xml:space="preserve"> Make: KOMATSU Model: GD655-7 Engine: KOMATSU SAA6D107E-3 Year: 2024,   60 Months/6000hrs Premium Government Warranty applies, see attached for terms and conditions. Travel for the extended Premium Government Warranty will be at no-cost to council.</t>
    </r>
  </si>
  <si>
    <t xml:space="preserve">Extra notes </t>
  </si>
  <si>
    <t>Tender Ref #</t>
  </si>
  <si>
    <t>Tender VP Ref #</t>
  </si>
  <si>
    <t>VP397483</t>
  </si>
  <si>
    <t xml:space="preserve">No supplier responses </t>
  </si>
  <si>
    <t>VP397476</t>
  </si>
  <si>
    <t xml:space="preserve"> Production Time on the trailer is Approx. 12 weeks from the Deposit Date, Production Time can vary depending on work load and galvanizers</t>
  </si>
  <si>
    <t>Not Specified in quote</t>
  </si>
  <si>
    <t>48volt assisting motor in 2.8 ltr Diesel, Entra $1500.00 per vehicle</t>
  </si>
  <si>
    <t>4-8 Weeks (ETA delivery date is subject to the dealers best estimate, it is not considered a non-dealer resistible factor)</t>
  </si>
  <si>
    <t>Mount Isa</t>
  </si>
  <si>
    <t>VPR687419</t>
  </si>
  <si>
    <t>VPR685633</t>
  </si>
  <si>
    <t>Responses /  Differences from tender</t>
  </si>
  <si>
    <t>6 Weeks at time of tender</t>
  </si>
  <si>
    <t>VPR687831</t>
  </si>
  <si>
    <t>Bundaberg</t>
  </si>
  <si>
    <t xml:space="preserve">March/April 2024 tray 3 weeks from time of order </t>
  </si>
  <si>
    <t>Bundaberg ISUZU QUOTE 34823 D-MAX 4X4 AUTOMATIC 6 year / 150,00km warranty - Navman hardware &amp; satelite com</t>
  </si>
  <si>
    <t>MT ISA ISUZU UTE QUOTE 4966 - 4 x D-MAX - 7 YEAR WARRANTY INCLUDED - matched all requests in tender</t>
  </si>
  <si>
    <t>VPR686682</t>
  </si>
  <si>
    <t xml:space="preserve">4 X D-MAX </t>
  </si>
  <si>
    <t>4 - 6 WEEKS</t>
  </si>
  <si>
    <t xml:space="preserve">Ute Make and modle not supplied </t>
  </si>
  <si>
    <t>Malouf Autos Mount Isa</t>
  </si>
  <si>
    <t>4 X GWM</t>
  </si>
  <si>
    <t>4 X GWM CANNON</t>
  </si>
  <si>
    <t>Cairns</t>
  </si>
  <si>
    <t>not supplied</t>
  </si>
  <si>
    <t xml:space="preserve">GWM JOINED QUOTE 621996 WITH 7 YEAR WARRANTY INCLUDED </t>
  </si>
  <si>
    <t xml:space="preserve">TJM JOINED QUOTE 621996 WITH 7 YEAR WARRANTY INCLUDED </t>
  </si>
  <si>
    <t>Yes this is the price for all 4 utes</t>
  </si>
  <si>
    <t>VP397480</t>
  </si>
  <si>
    <t>INCLUDED</t>
  </si>
  <si>
    <t>6-8 Weeks from receipt of an authorised purchase order</t>
  </si>
  <si>
    <t>VPR687220</t>
  </si>
  <si>
    <t>HASTINGS DEERING QUOTE 176687 - 12 MONTH WARRANTY - Caterpillar CW34  CAT C4.4 - Late 2023 model - Extended Protection period of 84 months/4000hours, starting from the date of delivery</t>
  </si>
  <si>
    <t>Ammann AP240 Pneumatic typed roller EU Stage IIIA / US EPA Tier 3</t>
  </si>
  <si>
    <t xml:space="preserve">Porter Equipment Quote QT-27034/1 - 3 years / 3000hours Factory Warranty </t>
  </si>
  <si>
    <t>VPR682523</t>
  </si>
  <si>
    <t>Company</t>
  </si>
  <si>
    <t>Vehicle / Machine</t>
  </si>
  <si>
    <t>Toyota Longreach</t>
  </si>
  <si>
    <t xml:space="preserve">Longreach </t>
  </si>
  <si>
    <t>GWM</t>
  </si>
  <si>
    <t>TJM</t>
  </si>
  <si>
    <t>Mt Isa Isuzu</t>
  </si>
  <si>
    <t>Bundaberg Isuzu</t>
  </si>
  <si>
    <t>Malouf Autos</t>
  </si>
  <si>
    <t>Belco</t>
  </si>
  <si>
    <t xml:space="preserve">Hastings Deering </t>
  </si>
  <si>
    <t xml:space="preserve">Caterpillar CW34  CAT C4.4 - Late 2023 model </t>
  </si>
  <si>
    <t>Ammann</t>
  </si>
  <si>
    <t>Tutt Bryant Equipment Sales</t>
  </si>
  <si>
    <t>Bomag BW28RH multi wheel roller</t>
  </si>
  <si>
    <t>Brisbane</t>
  </si>
  <si>
    <t>VPR687485</t>
  </si>
  <si>
    <t>Wirtgen Australia</t>
  </si>
  <si>
    <t>HAMM HP280i - 24 Multi-Tyre Roller</t>
  </si>
  <si>
    <t>Komatsu</t>
  </si>
  <si>
    <t xml:space="preserve">4-6 weeks </t>
  </si>
  <si>
    <t>They are unable to provide SWMS for machine and no modification from factory machine. Aditional platinum 12 month/100hours whichever comes fursts standard 12 months is $5781.05 - 24 months/2000hours @11562.76</t>
  </si>
  <si>
    <t>2 X New Graders 140kw/185 Horse Power Minimum, Make: KOMATSU Model: GD655-7 Engine: KOMATSU SAA6D107E-3 Year: 2024,</t>
  </si>
  <si>
    <t>Delivery will be Twenty to Twenty-Eight weeks from receipt of order subject to current and incoming stock remaining unsold. Mt Isa Branch or Emerald Branch. Komplimentary services included at 500hr intervals for first 2000hrs at no additional cost to council. This offer includes all parts, oils, labour, and travel to council depot Bedourie.</t>
  </si>
  <si>
    <t>Please see that we requested 2 but they have quoted us 4 Graters, 4% Discount added, comes with a lot of extra servicing options free to us up to 2000 hours</t>
  </si>
  <si>
    <t>VPR686319</t>
  </si>
  <si>
    <t>CASE Constructions</t>
  </si>
  <si>
    <t xml:space="preserve">2 x CASE 865B2 FPF Turbo Diesel </t>
  </si>
  <si>
    <t>3 Years warranty/5000hours</t>
  </si>
  <si>
    <t xml:space="preserve">22 weeks from receipt of purchase order </t>
  </si>
  <si>
    <t>VPR687859</t>
  </si>
  <si>
    <t>2 x Caterpillar 140 14a motor grader CAT C7 2024</t>
  </si>
  <si>
    <t>ONETRAK</t>
  </si>
  <si>
    <t>VPR686223</t>
  </si>
  <si>
    <t>2 X Hidromek HMK600MG 2024</t>
  </si>
  <si>
    <t xml:space="preserve">QUOTE 00010829 3 years/600hours warranty </t>
  </si>
  <si>
    <t xml:space="preserve">QUOTE  177444 - 72MONTHS/6000HOUR WARRANTY </t>
  </si>
  <si>
    <t>VPR687257</t>
  </si>
  <si>
    <t>Vermeer &amp; John Deere</t>
  </si>
  <si>
    <t xml:space="preserve">2 x John Deere 770 GP motor grader </t>
  </si>
  <si>
    <t xml:space="preserve">60 months/500hours warranty </t>
  </si>
  <si>
    <t>8-12 weeks from May 2024</t>
  </si>
  <si>
    <t>4 X DUAL CAB UTES - HILUX</t>
  </si>
  <si>
    <t>VPR687705</t>
  </si>
  <si>
    <t xml:space="preserve">quote Q-21509 Not requested tyre size in specs, 235/70/15.5, no side rails in quote, 40% deposit required on quote approval </t>
  </si>
  <si>
    <t>1 X New Multi-Tyre Roller 20-ton</t>
  </si>
  <si>
    <t>VPR687858</t>
  </si>
  <si>
    <t>2 X New Graders 140kw 185 Horsepower</t>
  </si>
  <si>
    <t>VPR686294</t>
  </si>
  <si>
    <t>VP397484</t>
  </si>
  <si>
    <t>VPR687649</t>
  </si>
  <si>
    <t xml:space="preserve">2 Options - First option 16" wheel requested cannot get the deck width required, second option 14" wheels deck width at the requested width </t>
  </si>
  <si>
    <t>VPR687244</t>
  </si>
  <si>
    <t>Tosca Industries</t>
  </si>
  <si>
    <t>Geebung</t>
  </si>
  <si>
    <t>8 to 11 weeks from payment 30% commencement deposit</t>
  </si>
  <si>
    <t xml:space="preserve">No extended warranty available. Standard 2 years </t>
  </si>
  <si>
    <t xml:space="preserve">1 x Custom Made Trailer </t>
  </si>
  <si>
    <t xml:space="preserve"> Approx. 12 weeks from the Deposit Date</t>
  </si>
  <si>
    <t xml:space="preserve">Preferred Choice due to toyota fleet existing, stores hold parts and supplies </t>
  </si>
  <si>
    <t>No other supplier responses, will get re-quote on side rails if acceptable purchase, trusted supplier</t>
  </si>
  <si>
    <t xml:space="preserve">Bill will go direct for a quote 2 to 3 suppliers as no response </t>
  </si>
  <si>
    <t>Reliable, existing in fleets, service packs and support from hastings</t>
  </si>
  <si>
    <t xml:space="preserve">Preferred choice due to existing fleet, trained mechanics, parts and spare in stock, already have visionlink support and electronic fault finding computer </t>
  </si>
  <si>
    <t>Trusted supplier, best price, very detailed quote to preferred specs</t>
  </si>
  <si>
    <t>2 x Caterpillar 150 14a motor grader CAT C7 2024</t>
  </si>
  <si>
    <t xml:space="preserve">QUOTE 176688 - 72MONTH/6000HOUR WARRANTY </t>
  </si>
  <si>
    <t>VP418609</t>
  </si>
  <si>
    <t>VPR729899</t>
  </si>
  <si>
    <t xml:space="preserve">Black Toyota </t>
  </si>
  <si>
    <t>Supply and Delivery of 7 new crew cab utes</t>
  </si>
  <si>
    <t>Dalby/Longreach</t>
  </si>
  <si>
    <t>5 to 12 months</t>
  </si>
  <si>
    <t>Price subject to availability and time frames</t>
  </si>
  <si>
    <t>VPR726820</t>
  </si>
  <si>
    <t xml:space="preserve">Devietti Motors </t>
  </si>
  <si>
    <t xml:space="preserve">Total Inc </t>
  </si>
  <si>
    <t xml:space="preserve">Mt Isa </t>
  </si>
  <si>
    <t xml:space="preserve">5 year unlimited kilometres factory warranty </t>
  </si>
  <si>
    <t>VPR731562</t>
  </si>
  <si>
    <t xml:space="preserve">Mt Isa Isuzu </t>
  </si>
  <si>
    <t>4 weeks</t>
  </si>
  <si>
    <t>8 weeks</t>
  </si>
  <si>
    <t>VPR731348</t>
  </si>
  <si>
    <t>Pacific Toyota</t>
  </si>
  <si>
    <t>VPR729041</t>
  </si>
  <si>
    <t>Sci-Fleet</t>
  </si>
  <si>
    <t>VPR731361</t>
  </si>
  <si>
    <t xml:space="preserve">Sib Investments </t>
  </si>
  <si>
    <t>Approx 6 months</t>
  </si>
  <si>
    <t>VPR729277</t>
  </si>
  <si>
    <t xml:space="preserve">Trustee of HFB Unit Trust </t>
  </si>
  <si>
    <t>Roma</t>
  </si>
  <si>
    <t>Jan/Feb 2025</t>
  </si>
  <si>
    <t>VPR726905</t>
  </si>
  <si>
    <t>Toowoomba Mazda</t>
  </si>
  <si>
    <t>Toowoomba</t>
  </si>
  <si>
    <t>Isuzu SX Manual D-Max 3.0l</t>
  </si>
  <si>
    <t>4 - 8 weeks</t>
  </si>
  <si>
    <t>VP418620</t>
  </si>
  <si>
    <t>2 New 4x4 Dual Cab GX Workmate Utes</t>
  </si>
  <si>
    <t>VPR729079</t>
  </si>
  <si>
    <t>Toyota Landcruisers workmate dual cab 2.8l</t>
  </si>
  <si>
    <t>LC Military Workmate 4.5l diesel options</t>
  </si>
  <si>
    <t>VPR729905</t>
  </si>
  <si>
    <t>Black Toyota</t>
  </si>
  <si>
    <t>Dual cab GX Workmate landcruiser utes</t>
  </si>
  <si>
    <t>VPR731542</t>
  </si>
  <si>
    <t>Isuzu</t>
  </si>
  <si>
    <t xml:space="preserve">8 to 12 months </t>
  </si>
  <si>
    <t>VP418621</t>
  </si>
  <si>
    <t>VPR726418</t>
  </si>
  <si>
    <t>2 new 10 tonne carrying crew cab job truck</t>
  </si>
  <si>
    <t>isuzu FVD 165-260 AUTO CREW CAB 7.2T</t>
  </si>
  <si>
    <t xml:space="preserve">6 YEAR 500000KM </t>
  </si>
  <si>
    <t xml:space="preserve">10 - 12 months </t>
  </si>
  <si>
    <t xml:space="preserve"> </t>
  </si>
  <si>
    <t>Isuzu Truck FVD 165-260 auto crew</t>
  </si>
  <si>
    <t xml:space="preserve">Isuzu Trucks </t>
  </si>
  <si>
    <t>Isuzu FTS 139-260 4x4 auto crew</t>
  </si>
  <si>
    <t>VP418617</t>
  </si>
  <si>
    <t>1 NEW 7-SEATER 4X4 WAGON</t>
  </si>
  <si>
    <t>VPR727495</t>
  </si>
  <si>
    <t>The trustee of Cairns Local Cars Unit</t>
  </si>
  <si>
    <t>VPR729078</t>
  </si>
  <si>
    <t xml:space="preserve">TOYOTA LANDCRUISER 300 SERIES GXL 7 SEAT WAGON </t>
  </si>
  <si>
    <t>VPR729888</t>
  </si>
  <si>
    <t xml:space="preserve">3 months </t>
  </si>
  <si>
    <t xml:space="preserve">7 year warranty </t>
  </si>
  <si>
    <t>VPR731555</t>
  </si>
  <si>
    <t xml:space="preserve">6 - 9 Months </t>
  </si>
  <si>
    <t xml:space="preserve">6 14 months </t>
  </si>
  <si>
    <t>brand new GWM tank 500 off road wagon</t>
  </si>
  <si>
    <t>VP418614</t>
  </si>
  <si>
    <t>2 New 7 seater 4x4 Wagons</t>
  </si>
  <si>
    <t>VPR727496</t>
  </si>
  <si>
    <t>VPR729073</t>
  </si>
  <si>
    <t>Toyota Fortuner GX 7 seater Wagon</t>
  </si>
  <si>
    <t>VPR729306</t>
  </si>
  <si>
    <t>Isuzu MUX LSM 4x4 3.0l</t>
  </si>
  <si>
    <t>GWM TANK 500 Off Road SUV</t>
  </si>
  <si>
    <t>November December 2024</t>
  </si>
  <si>
    <t>VPR729911</t>
  </si>
  <si>
    <t>4x4 Prado Wagon</t>
  </si>
  <si>
    <t>VPR731558</t>
  </si>
  <si>
    <t xml:space="preserve">tba new model to yet be released approx 12 months </t>
  </si>
  <si>
    <t>N/a</t>
  </si>
  <si>
    <t>VPR726322</t>
  </si>
  <si>
    <t>ex brisbane</t>
  </si>
  <si>
    <t>Mazda BT-50 XT 4X4 DUAL CAB 3.0L 2024 MODEL</t>
  </si>
  <si>
    <t>Toyota Hilux SR Dual Cabs</t>
  </si>
  <si>
    <t>Isuzu D-MAX Crew Cab Ute</t>
  </si>
  <si>
    <t>Ford Ranger 2024.50 XL 2.0 bi turbo 10 speed auto 4x4</t>
  </si>
  <si>
    <t>SR Double Cab</t>
  </si>
  <si>
    <t>12 months</t>
  </si>
  <si>
    <t>Isuzu MUX LST_ 4x4 3.0l</t>
  </si>
  <si>
    <t xml:space="preserve">No Extended Warranty available </t>
  </si>
  <si>
    <t xml:space="preserve">No Extended Warranty Available </t>
  </si>
  <si>
    <t>no confirmed time</t>
  </si>
  <si>
    <t xml:space="preserve">Isuzu D-MAX SX Crew Cab Ute </t>
  </si>
  <si>
    <t>Current stock, TBC at time of sale</t>
  </si>
  <si>
    <t>Limited stock no new builds from Toyota</t>
  </si>
  <si>
    <t>4 weeks TBC at time of order</t>
  </si>
  <si>
    <t>6 YEAR 500000KM to small for our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</si>
</sst>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6" x14ac:knownFonts="1">
    <font>
      <sz val="11"/>
      <color theme="1"/>
      <name val="Calibri"/>
      <family val="2"/>
      <scheme val="minor"/>
    </font>
    <font>
      <b/>
      <sz val="11"/>
      <color theme="1"/>
      <name val="Calibri"/>
      <family val="2"/>
      <scheme val="minor"/>
    </font>
    <font>
      <b/>
      <sz val="22"/>
      <color theme="1"/>
      <name val="Calibri"/>
      <family val="2"/>
      <scheme val="minor"/>
    </font>
    <font>
      <sz val="11"/>
      <color rgb="FFC00000"/>
      <name val="Calibri"/>
      <family val="2"/>
      <scheme val="minor"/>
    </font>
    <font>
      <sz val="11"/>
      <color rgb="FF006100"/>
      <name val="Calibri"/>
      <family val="2"/>
      <scheme val="minor"/>
    </font>
    <font>
      <sz val="11"/>
      <name val="Calibri"/>
      <family val="2"/>
      <scheme val="minor"/>
    </font>
  </fonts>
  <fills count="6">
    <fill>
      <patternFill patternType="none"/>
    </fill>
    <fill>
      <patternFill patternType="gray125"/>
    </fill>
    <fill>
      <patternFill patternType="solid">
        <fgColor theme="5" tint="0.59999389629810485"/>
        <bgColor indexed="64"/>
      </patternFill>
    </fill>
    <fill>
      <patternFill patternType="solid">
        <fgColor rgb="FFC6EFCE"/>
      </patternFill>
    </fill>
    <fill>
      <patternFill patternType="solid">
        <fgColor rgb="FF92D050"/>
        <bgColor indexed="64"/>
      </patternFill>
    </fill>
    <fill>
      <patternFill patternType="solid">
        <fgColor theme="9"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4" fillId="3" borderId="0" applyNumberFormat="0" applyBorder="0" applyAlignment="0" applyProtection="0"/>
  </cellStyleXfs>
  <cellXfs count="87">
    <xf numFmtId="0" fontId="0" fillId="0" borderId="0" xfId="0"/>
    <xf numFmtId="164" fontId="0" fillId="0" borderId="0" xfId="0" applyNumberFormat="1"/>
    <xf numFmtId="0" fontId="1" fillId="0" borderId="3" xfId="0" applyFont="1" applyBorder="1" applyAlignment="1">
      <alignment horizontal="center"/>
    </xf>
    <xf numFmtId="0" fontId="0" fillId="0" borderId="1" xfId="0" applyBorder="1" applyAlignment="1">
      <alignment vertical="center" wrapText="1"/>
    </xf>
    <xf numFmtId="0" fontId="0" fillId="0" borderId="2" xfId="0" applyBorder="1" applyAlignment="1">
      <alignment vertical="center"/>
    </xf>
    <xf numFmtId="164" fontId="0" fillId="0" borderId="2" xfId="0" applyNumberFormat="1" applyBorder="1" applyAlignment="1">
      <alignment vertical="center"/>
    </xf>
    <xf numFmtId="0" fontId="0" fillId="0" borderId="1" xfId="0" applyBorder="1" applyAlignment="1">
      <alignment vertical="center"/>
    </xf>
    <xf numFmtId="164" fontId="0" fillId="0" borderId="1" xfId="0" applyNumberFormat="1" applyBorder="1" applyAlignment="1">
      <alignment vertical="center"/>
    </xf>
    <xf numFmtId="0" fontId="0" fillId="2" borderId="1" xfId="0" applyFill="1" applyBorder="1" applyAlignment="1">
      <alignment vertical="center"/>
    </xf>
    <xf numFmtId="0" fontId="0" fillId="2" borderId="1" xfId="0" applyFill="1" applyBorder="1" applyAlignment="1">
      <alignment vertical="center" wrapText="1"/>
    </xf>
    <xf numFmtId="164" fontId="0" fillId="0" borderId="1" xfId="0" applyNumberFormat="1" applyBorder="1" applyAlignment="1">
      <alignment vertical="center" wrapText="1"/>
    </xf>
    <xf numFmtId="0" fontId="0" fillId="0" borderId="1" xfId="0" applyBorder="1" applyAlignment="1">
      <alignment wrapText="1"/>
    </xf>
    <xf numFmtId="0" fontId="4" fillId="3" borderId="2" xfId="1" applyBorder="1" applyAlignment="1">
      <alignment vertical="center"/>
    </xf>
    <xf numFmtId="164" fontId="4" fillId="3" borderId="2" xfId="1" applyNumberFormat="1" applyBorder="1" applyAlignment="1">
      <alignment vertical="center"/>
    </xf>
    <xf numFmtId="0" fontId="4" fillId="3" borderId="1" xfId="1" applyBorder="1" applyAlignment="1">
      <alignment vertical="center"/>
    </xf>
    <xf numFmtId="0" fontId="4" fillId="3" borderId="1" xfId="1" applyBorder="1" applyAlignment="1">
      <alignment vertical="center" wrapText="1"/>
    </xf>
    <xf numFmtId="0" fontId="4" fillId="3" borderId="1" xfId="1" applyBorder="1" applyAlignment="1">
      <alignment wrapText="1"/>
    </xf>
    <xf numFmtId="164" fontId="4" fillId="3" borderId="1" xfId="1" applyNumberFormat="1" applyBorder="1" applyAlignment="1">
      <alignment vertical="center"/>
    </xf>
    <xf numFmtId="164" fontId="4" fillId="3" borderId="1" xfId="1" applyNumberFormat="1" applyBorder="1" applyAlignment="1">
      <alignment vertical="center" wrapText="1"/>
    </xf>
    <xf numFmtId="0" fontId="5" fillId="0" borderId="1" xfId="1" applyFont="1" applyFill="1" applyBorder="1" applyAlignment="1">
      <alignment vertical="center"/>
    </xf>
    <xf numFmtId="0" fontId="0" fillId="0" borderId="6" xfId="0" applyBorder="1"/>
    <xf numFmtId="0" fontId="1" fillId="0" borderId="7" xfId="0" applyFont="1" applyBorder="1" applyAlignment="1">
      <alignment horizontal="center"/>
    </xf>
    <xf numFmtId="0" fontId="1" fillId="0" borderId="8" xfId="0" applyFont="1" applyBorder="1" applyAlignment="1">
      <alignment horizontal="center"/>
    </xf>
    <xf numFmtId="14" fontId="4" fillId="3" borderId="9" xfId="1" applyNumberFormat="1" applyBorder="1" applyAlignment="1">
      <alignment vertical="center"/>
    </xf>
    <xf numFmtId="0" fontId="4" fillId="3" borderId="10" xfId="1" applyBorder="1" applyAlignment="1">
      <alignment vertical="center"/>
    </xf>
    <xf numFmtId="14" fontId="0" fillId="0" borderId="9" xfId="0" applyNumberFormat="1" applyBorder="1" applyAlignment="1">
      <alignment vertical="center"/>
    </xf>
    <xf numFmtId="0" fontId="0" fillId="0" borderId="10" xfId="0" applyBorder="1" applyAlignment="1">
      <alignment vertical="center"/>
    </xf>
    <xf numFmtId="14" fontId="4" fillId="3" borderId="11" xfId="1" applyNumberFormat="1" applyBorder="1" applyAlignment="1">
      <alignment vertical="center"/>
    </xf>
    <xf numFmtId="0" fontId="4" fillId="3" borderId="12" xfId="1" applyBorder="1" applyAlignment="1">
      <alignment vertical="center"/>
    </xf>
    <xf numFmtId="14" fontId="0" fillId="0" borderId="11" xfId="0" applyNumberFormat="1" applyBorder="1" applyAlignment="1">
      <alignment vertical="center"/>
    </xf>
    <xf numFmtId="0" fontId="0" fillId="0" borderId="12" xfId="0" applyBorder="1" applyAlignment="1">
      <alignment vertical="center"/>
    </xf>
    <xf numFmtId="14" fontId="0" fillId="2" borderId="11" xfId="0" applyNumberFormat="1" applyFill="1" applyBorder="1" applyAlignment="1">
      <alignment vertical="center"/>
    </xf>
    <xf numFmtId="0" fontId="4" fillId="3" borderId="12" xfId="1" applyBorder="1" applyAlignment="1">
      <alignment vertical="center" wrapText="1"/>
    </xf>
    <xf numFmtId="0" fontId="0" fillId="0" borderId="12" xfId="0" applyBorder="1" applyAlignment="1">
      <alignment vertical="center" wrapText="1"/>
    </xf>
    <xf numFmtId="0" fontId="0" fillId="0" borderId="11"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164" fontId="0" fillId="0" borderId="14" xfId="0" applyNumberFormat="1" applyBorder="1" applyAlignment="1">
      <alignment vertical="center"/>
    </xf>
    <xf numFmtId="0" fontId="0" fillId="0" borderId="15" xfId="0" applyBorder="1" applyAlignment="1">
      <alignment vertical="center"/>
    </xf>
    <xf numFmtId="0" fontId="0" fillId="4" borderId="12" xfId="0" applyFill="1" applyBorder="1" applyAlignment="1">
      <alignment vertical="center"/>
    </xf>
    <xf numFmtId="0" fontId="0" fillId="4" borderId="10" xfId="0" applyFill="1" applyBorder="1" applyAlignment="1">
      <alignment vertical="center"/>
    </xf>
    <xf numFmtId="0" fontId="0" fillId="4" borderId="12" xfId="0" applyFill="1" applyBorder="1" applyAlignment="1">
      <alignment vertical="center" wrapText="1"/>
    </xf>
    <xf numFmtId="0" fontId="5" fillId="0" borderId="1" xfId="0" applyFont="1" applyBorder="1" applyAlignment="1">
      <alignment vertical="center" wrapText="1"/>
    </xf>
    <xf numFmtId="14" fontId="5" fillId="0" borderId="11" xfId="1" applyNumberFormat="1" applyFont="1" applyFill="1" applyBorder="1" applyAlignment="1">
      <alignment vertical="center"/>
    </xf>
    <xf numFmtId="0" fontId="5" fillId="0" borderId="1" xfId="1" applyFont="1" applyFill="1" applyBorder="1" applyAlignment="1">
      <alignment vertical="center" wrapText="1"/>
    </xf>
    <xf numFmtId="0" fontId="5" fillId="0" borderId="1" xfId="1" applyFont="1" applyFill="1" applyBorder="1" applyAlignment="1">
      <alignment wrapText="1"/>
    </xf>
    <xf numFmtId="164" fontId="5" fillId="0" borderId="1" xfId="1" applyNumberFormat="1" applyFont="1" applyFill="1" applyBorder="1" applyAlignment="1">
      <alignment vertical="center"/>
    </xf>
    <xf numFmtId="164" fontId="5" fillId="0" borderId="1" xfId="1" applyNumberFormat="1" applyFont="1" applyFill="1" applyBorder="1" applyAlignment="1">
      <alignment vertical="center" wrapText="1"/>
    </xf>
    <xf numFmtId="0" fontId="5" fillId="0" borderId="12" xfId="1" applyFont="1" applyFill="1" applyBorder="1" applyAlignment="1">
      <alignment vertical="center"/>
    </xf>
    <xf numFmtId="14" fontId="5" fillId="0" borderId="11" xfId="0" applyNumberFormat="1" applyFont="1" applyBorder="1" applyAlignment="1">
      <alignment vertical="center"/>
    </xf>
    <xf numFmtId="0" fontId="5" fillId="0" borderId="1" xfId="0" applyFont="1" applyBorder="1" applyAlignment="1">
      <alignment vertical="center"/>
    </xf>
    <xf numFmtId="164" fontId="5" fillId="0" borderId="1" xfId="0" applyNumberFormat="1" applyFont="1" applyBorder="1" applyAlignment="1">
      <alignment vertical="center"/>
    </xf>
    <xf numFmtId="164" fontId="5" fillId="0" borderId="1" xfId="0" applyNumberFormat="1" applyFont="1" applyBorder="1" applyAlignment="1">
      <alignment vertical="center" wrapText="1"/>
    </xf>
    <xf numFmtId="0" fontId="5" fillId="0" borderId="12" xfId="0" applyFont="1" applyBorder="1" applyAlignment="1">
      <alignment vertical="center"/>
    </xf>
    <xf numFmtId="0" fontId="5" fillId="0" borderId="12" xfId="1" applyFont="1" applyFill="1" applyBorder="1" applyAlignment="1">
      <alignment vertical="center" wrapText="1"/>
    </xf>
    <xf numFmtId="0" fontId="5" fillId="0" borderId="12" xfId="0" applyFont="1" applyBorder="1" applyAlignment="1">
      <alignment vertical="center" wrapText="1"/>
    </xf>
    <xf numFmtId="0" fontId="5" fillId="0" borderId="11" xfId="0" applyFont="1" applyBorder="1" applyAlignment="1">
      <alignment vertical="center"/>
    </xf>
    <xf numFmtId="0" fontId="5" fillId="0" borderId="14" xfId="0" applyFont="1" applyBorder="1" applyAlignment="1">
      <alignment vertical="center"/>
    </xf>
    <xf numFmtId="164" fontId="5" fillId="0" borderId="14" xfId="0" applyNumberFormat="1" applyFont="1" applyBorder="1" applyAlignment="1">
      <alignment vertical="center"/>
    </xf>
    <xf numFmtId="14" fontId="5" fillId="5" borderId="11" xfId="0" applyNumberFormat="1" applyFont="1" applyFill="1" applyBorder="1" applyAlignment="1">
      <alignment vertical="center"/>
    </xf>
    <xf numFmtId="0" fontId="5" fillId="5" borderId="1" xfId="0" applyFont="1" applyFill="1" applyBorder="1" applyAlignment="1">
      <alignment vertical="center"/>
    </xf>
    <xf numFmtId="0" fontId="5" fillId="5" borderId="1" xfId="0" applyFont="1" applyFill="1" applyBorder="1" applyAlignment="1">
      <alignment vertical="center" wrapText="1"/>
    </xf>
    <xf numFmtId="0" fontId="5" fillId="5" borderId="1" xfId="0" applyFont="1" applyFill="1" applyBorder="1" applyAlignment="1">
      <alignment wrapText="1"/>
    </xf>
    <xf numFmtId="164" fontId="5" fillId="5" borderId="1" xfId="0" applyNumberFormat="1" applyFont="1" applyFill="1" applyBorder="1" applyAlignment="1">
      <alignment vertical="center"/>
    </xf>
    <xf numFmtId="164" fontId="5" fillId="5" borderId="1" xfId="0" applyNumberFormat="1" applyFont="1" applyFill="1" applyBorder="1" applyAlignment="1">
      <alignment vertical="center" wrapText="1"/>
    </xf>
    <xf numFmtId="0" fontId="5" fillId="5" borderId="12" xfId="0" applyFont="1" applyFill="1" applyBorder="1" applyAlignment="1">
      <alignment vertical="center"/>
    </xf>
    <xf numFmtId="0" fontId="0" fillId="5" borderId="0" xfId="0" applyFill="1"/>
    <xf numFmtId="0" fontId="5" fillId="5" borderId="12" xfId="0" applyFont="1" applyFill="1" applyBorder="1" applyAlignment="1">
      <alignment vertical="center" wrapText="1"/>
    </xf>
    <xf numFmtId="0" fontId="1" fillId="0" borderId="16" xfId="0" applyFont="1" applyBorder="1" applyAlignment="1">
      <alignment horizontal="center"/>
    </xf>
    <xf numFmtId="0" fontId="1" fillId="0" borderId="17" xfId="0" applyFont="1" applyBorder="1" applyAlignment="1">
      <alignment horizontal="center"/>
    </xf>
    <xf numFmtId="0" fontId="1" fillId="0" borderId="18" xfId="0" applyFont="1" applyBorder="1" applyAlignment="1">
      <alignment horizontal="center"/>
    </xf>
    <xf numFmtId="0" fontId="5" fillId="5" borderId="1" xfId="1" applyFont="1" applyFill="1" applyBorder="1" applyAlignment="1">
      <alignment vertical="center"/>
    </xf>
    <xf numFmtId="0" fontId="1" fillId="5" borderId="1" xfId="0" applyFont="1" applyFill="1" applyBorder="1" applyAlignment="1">
      <alignment horizontal="center"/>
    </xf>
    <xf numFmtId="0" fontId="0" fillId="0" borderId="1" xfId="0" applyBorder="1"/>
    <xf numFmtId="164" fontId="0" fillId="0" borderId="1" xfId="0" applyNumberFormat="1" applyBorder="1"/>
    <xf numFmtId="14" fontId="5" fillId="5" borderId="11" xfId="1" applyNumberFormat="1" applyFont="1" applyFill="1" applyBorder="1" applyAlignment="1">
      <alignment vertical="center"/>
    </xf>
    <xf numFmtId="0" fontId="1" fillId="5" borderId="12" xfId="0" applyFont="1" applyFill="1" applyBorder="1" applyAlignment="1">
      <alignment horizontal="center"/>
    </xf>
    <xf numFmtId="0" fontId="0" fillId="0" borderId="11" xfId="0" applyBorder="1"/>
    <xf numFmtId="0" fontId="0" fillId="0" borderId="13" xfId="0" applyBorder="1"/>
    <xf numFmtId="0" fontId="0" fillId="0" borderId="14" xfId="0" applyBorder="1"/>
    <xf numFmtId="0" fontId="5" fillId="0" borderId="14" xfId="1" applyFont="1" applyFill="1" applyBorder="1" applyAlignment="1">
      <alignment vertical="center"/>
    </xf>
    <xf numFmtId="164" fontId="0" fillId="0" borderId="14" xfId="0" applyNumberFormat="1" applyBorder="1"/>
    <xf numFmtId="0" fontId="0" fillId="0" borderId="15" xfId="0" applyBorder="1"/>
    <xf numFmtId="164" fontId="5" fillId="4" borderId="1" xfId="0" applyNumberFormat="1" applyFont="1" applyFill="1" applyBorder="1" applyAlignment="1">
      <alignment vertical="center"/>
    </xf>
    <xf numFmtId="164" fontId="5" fillId="4" borderId="1" xfId="1" applyNumberFormat="1" applyFont="1" applyFill="1" applyBorder="1" applyAlignment="1">
      <alignment vertical="center"/>
    </xf>
    <xf numFmtId="0" fontId="2" fillId="0" borderId="4" xfId="0" applyFont="1" applyBorder="1" applyAlignment="1">
      <alignment horizontal="center"/>
    </xf>
    <xf numFmtId="0" fontId="2" fillId="0" borderId="5" xfId="0" applyFont="1" applyBorder="1" applyAlignment="1">
      <alignment horizontal="center"/>
    </xf>
  </cellXfs>
  <cellStyles count="2">
    <cellStyle name="Good" xfId="1"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5"/>
  <sheetViews>
    <sheetView workbookViewId="0">
      <selection activeCell="B4" sqref="B4:B10"/>
    </sheetView>
  </sheetViews>
  <sheetFormatPr defaultRowHeight="14.5" x14ac:dyDescent="0.35"/>
  <cols>
    <col min="1" max="1" width="9.453125" bestFit="1" customWidth="1"/>
    <col min="2" max="2" width="14.1796875" bestFit="1" customWidth="1"/>
    <col min="3" max="3" width="11.453125" bestFit="1" customWidth="1"/>
    <col min="4" max="4" width="17" bestFit="1" customWidth="1"/>
    <col min="5" max="5" width="44.7265625" bestFit="1" customWidth="1"/>
    <col min="6" max="6" width="11.7265625" bestFit="1" customWidth="1"/>
    <col min="7" max="7" width="57.453125" bestFit="1" customWidth="1"/>
    <col min="8" max="8" width="52.54296875" bestFit="1" customWidth="1"/>
    <col min="9" max="9" width="17.81640625" bestFit="1" customWidth="1"/>
    <col min="10" max="10" width="11.1796875" bestFit="1" customWidth="1"/>
    <col min="11" max="11" width="12.26953125" bestFit="1" customWidth="1"/>
    <col min="12" max="12" width="82.81640625" bestFit="1" customWidth="1"/>
  </cols>
  <sheetData>
    <row r="1" spans="1:12" ht="28.5" x14ac:dyDescent="0.65">
      <c r="A1" s="85" t="s">
        <v>9</v>
      </c>
      <c r="B1" s="86"/>
      <c r="C1" s="86"/>
      <c r="D1" s="86"/>
      <c r="E1" s="86"/>
      <c r="F1" s="86"/>
      <c r="G1" s="86"/>
      <c r="H1" s="86"/>
      <c r="I1" s="86"/>
      <c r="J1" s="86"/>
      <c r="K1" s="86"/>
      <c r="L1" s="20"/>
    </row>
    <row r="2" spans="1:12" ht="15" thickBot="1" x14ac:dyDescent="0.4">
      <c r="A2" s="21" t="s">
        <v>6</v>
      </c>
      <c r="B2" s="2" t="s">
        <v>23</v>
      </c>
      <c r="C2" s="2" t="s">
        <v>22</v>
      </c>
      <c r="D2" s="2" t="s">
        <v>61</v>
      </c>
      <c r="E2" s="2" t="s">
        <v>62</v>
      </c>
      <c r="F2" s="2" t="s">
        <v>2</v>
      </c>
      <c r="G2" s="2" t="s">
        <v>34</v>
      </c>
      <c r="H2" s="2" t="s">
        <v>7</v>
      </c>
      <c r="I2" s="2" t="s">
        <v>5</v>
      </c>
      <c r="J2" s="2" t="s">
        <v>4</v>
      </c>
      <c r="K2" s="2" t="s">
        <v>3</v>
      </c>
      <c r="L2" s="22" t="s">
        <v>21</v>
      </c>
    </row>
    <row r="3" spans="1:12" ht="15" thickTop="1" x14ac:dyDescent="0.35">
      <c r="A3" s="23">
        <v>45329</v>
      </c>
      <c r="B3" s="12" t="s">
        <v>0</v>
      </c>
      <c r="C3" s="12" t="s">
        <v>1</v>
      </c>
      <c r="D3" s="12"/>
      <c r="E3" s="12" t="s">
        <v>103</v>
      </c>
      <c r="F3" s="12"/>
      <c r="G3" s="12"/>
      <c r="H3" s="12"/>
      <c r="I3" s="13"/>
      <c r="J3" s="13"/>
      <c r="K3" s="13"/>
      <c r="L3" s="24"/>
    </row>
    <row r="4" spans="1:12" x14ac:dyDescent="0.35">
      <c r="A4" s="25"/>
      <c r="B4" s="4"/>
      <c r="C4" s="4" t="s">
        <v>1</v>
      </c>
      <c r="D4" s="4" t="s">
        <v>63</v>
      </c>
      <c r="E4" s="4" t="s">
        <v>16</v>
      </c>
      <c r="F4" s="4" t="s">
        <v>64</v>
      </c>
      <c r="G4" s="4" t="s">
        <v>29</v>
      </c>
      <c r="H4" s="4" t="s">
        <v>8</v>
      </c>
      <c r="I4" s="5">
        <v>75045</v>
      </c>
      <c r="J4" s="5">
        <f>4*2095</f>
        <v>8380</v>
      </c>
      <c r="K4" s="5">
        <f>308560+J4</f>
        <v>316940</v>
      </c>
      <c r="L4" s="40" t="s">
        <v>120</v>
      </c>
    </row>
    <row r="5" spans="1:12" ht="29" x14ac:dyDescent="0.35">
      <c r="A5" s="25"/>
      <c r="B5" s="4" t="s">
        <v>32</v>
      </c>
      <c r="C5" s="4" t="s">
        <v>1</v>
      </c>
      <c r="D5" s="4" t="s">
        <v>65</v>
      </c>
      <c r="E5" s="4" t="s">
        <v>46</v>
      </c>
      <c r="F5" s="4" t="s">
        <v>31</v>
      </c>
      <c r="G5" s="3" t="s">
        <v>50</v>
      </c>
      <c r="H5" s="3" t="s">
        <v>30</v>
      </c>
      <c r="I5" s="5">
        <v>69990</v>
      </c>
      <c r="J5" s="5">
        <v>8800</v>
      </c>
      <c r="K5" s="5">
        <f>4*I5+J5</f>
        <v>288760</v>
      </c>
      <c r="L5" s="26"/>
    </row>
    <row r="6" spans="1:12" x14ac:dyDescent="0.35">
      <c r="A6" s="25"/>
      <c r="B6" s="4" t="s">
        <v>32</v>
      </c>
      <c r="C6" s="4" t="s">
        <v>1</v>
      </c>
      <c r="D6" s="4" t="s">
        <v>66</v>
      </c>
      <c r="E6" s="4" t="s">
        <v>47</v>
      </c>
      <c r="F6" s="4" t="s">
        <v>48</v>
      </c>
      <c r="G6" s="3" t="s">
        <v>51</v>
      </c>
      <c r="H6" s="3" t="s">
        <v>49</v>
      </c>
      <c r="I6" s="5">
        <v>17238.689999999999</v>
      </c>
      <c r="J6" s="5" t="s">
        <v>49</v>
      </c>
      <c r="K6" s="5">
        <f>4*I6</f>
        <v>68954.759999999995</v>
      </c>
      <c r="L6" s="26" t="s">
        <v>52</v>
      </c>
    </row>
    <row r="7" spans="1:12" ht="29" x14ac:dyDescent="0.35">
      <c r="A7" s="25"/>
      <c r="B7" s="4" t="s">
        <v>33</v>
      </c>
      <c r="C7" s="4" t="s">
        <v>1</v>
      </c>
      <c r="D7" s="4" t="s">
        <v>67</v>
      </c>
      <c r="E7" s="4" t="s">
        <v>42</v>
      </c>
      <c r="F7" s="4" t="s">
        <v>31</v>
      </c>
      <c r="G7" s="3" t="s">
        <v>40</v>
      </c>
      <c r="H7" s="3" t="s">
        <v>35</v>
      </c>
      <c r="I7" s="5">
        <v>66990</v>
      </c>
      <c r="J7" s="5">
        <f>4*2400</f>
        <v>9600</v>
      </c>
      <c r="K7" s="5">
        <f>4*I7</f>
        <v>267960</v>
      </c>
      <c r="L7" s="26"/>
    </row>
    <row r="8" spans="1:12" ht="29" x14ac:dyDescent="0.35">
      <c r="A8" s="25"/>
      <c r="B8" s="4" t="s">
        <v>36</v>
      </c>
      <c r="C8" s="4" t="s">
        <v>1</v>
      </c>
      <c r="D8" s="4" t="s">
        <v>68</v>
      </c>
      <c r="E8" s="4" t="s">
        <v>42</v>
      </c>
      <c r="F8" s="4" t="s">
        <v>37</v>
      </c>
      <c r="G8" s="3" t="s">
        <v>39</v>
      </c>
      <c r="H8" s="3" t="s">
        <v>38</v>
      </c>
      <c r="I8" s="5">
        <v>78000</v>
      </c>
      <c r="J8" s="5">
        <f>4*3571.28</f>
        <v>14285.12</v>
      </c>
      <c r="K8" s="5">
        <f>I8*4</f>
        <v>312000</v>
      </c>
      <c r="L8" s="26"/>
    </row>
    <row r="9" spans="1:12" x14ac:dyDescent="0.35">
      <c r="A9" s="25"/>
      <c r="B9" s="4" t="s">
        <v>41</v>
      </c>
      <c r="C9" s="4" t="s">
        <v>1</v>
      </c>
      <c r="D9" s="4" t="s">
        <v>69</v>
      </c>
      <c r="E9" s="4" t="s">
        <v>44</v>
      </c>
      <c r="F9" s="4" t="s">
        <v>31</v>
      </c>
      <c r="G9" s="3" t="s">
        <v>45</v>
      </c>
      <c r="H9" s="3" t="s">
        <v>43</v>
      </c>
      <c r="I9" s="5">
        <v>76729.88</v>
      </c>
      <c r="J9" s="5">
        <v>7076</v>
      </c>
      <c r="K9" s="5">
        <v>306919.52</v>
      </c>
      <c r="L9" s="26"/>
    </row>
    <row r="10" spans="1:12" x14ac:dyDescent="0.35">
      <c r="A10" s="27">
        <v>45331</v>
      </c>
      <c r="B10" s="14" t="s">
        <v>26</v>
      </c>
      <c r="C10" s="14" t="s">
        <v>10</v>
      </c>
      <c r="D10" s="14"/>
      <c r="E10" s="14" t="s">
        <v>11</v>
      </c>
      <c r="F10" s="14"/>
      <c r="G10" s="15"/>
      <c r="H10" s="16"/>
      <c r="I10" s="17"/>
      <c r="J10" s="18"/>
      <c r="K10" s="17"/>
      <c r="L10" s="28"/>
    </row>
    <row r="11" spans="1:12" ht="43.5" x14ac:dyDescent="0.35">
      <c r="A11" s="29"/>
      <c r="B11" s="6" t="s">
        <v>104</v>
      </c>
      <c r="C11" s="6" t="s">
        <v>10</v>
      </c>
      <c r="D11" s="6" t="s">
        <v>70</v>
      </c>
      <c r="E11" s="6" t="s">
        <v>11</v>
      </c>
      <c r="F11" s="6"/>
      <c r="G11" s="3" t="s">
        <v>105</v>
      </c>
      <c r="H11" s="11" t="s">
        <v>27</v>
      </c>
      <c r="I11" s="7">
        <v>43728.05</v>
      </c>
      <c r="J11" s="10" t="s">
        <v>28</v>
      </c>
      <c r="K11" s="7">
        <f>2*I11</f>
        <v>87456.1</v>
      </c>
      <c r="L11" s="39" t="s">
        <v>121</v>
      </c>
    </row>
    <row r="12" spans="1:12" ht="29" x14ac:dyDescent="0.35">
      <c r="A12" s="31">
        <v>45331</v>
      </c>
      <c r="B12" s="8" t="s">
        <v>24</v>
      </c>
      <c r="C12" s="8" t="s">
        <v>12</v>
      </c>
      <c r="D12" s="8"/>
      <c r="E12" s="8" t="s">
        <v>13</v>
      </c>
      <c r="F12" s="9" t="s">
        <v>25</v>
      </c>
      <c r="G12" s="9" t="s">
        <v>25</v>
      </c>
      <c r="H12" s="9" t="s">
        <v>25</v>
      </c>
      <c r="I12" s="9" t="s">
        <v>25</v>
      </c>
      <c r="J12" s="9" t="s">
        <v>25</v>
      </c>
      <c r="K12" s="9" t="s">
        <v>25</v>
      </c>
      <c r="L12" s="39" t="s">
        <v>122</v>
      </c>
    </row>
    <row r="13" spans="1:12" x14ac:dyDescent="0.35">
      <c r="A13" s="27">
        <v>45331</v>
      </c>
      <c r="B13" s="14" t="s">
        <v>53</v>
      </c>
      <c r="C13" s="14" t="s">
        <v>14</v>
      </c>
      <c r="D13" s="14"/>
      <c r="E13" s="14" t="s">
        <v>106</v>
      </c>
      <c r="F13" s="14"/>
      <c r="G13" s="15"/>
      <c r="H13" s="14"/>
      <c r="I13" s="17"/>
      <c r="J13" s="17"/>
      <c r="K13" s="17"/>
      <c r="L13" s="28"/>
    </row>
    <row r="14" spans="1:12" ht="58" x14ac:dyDescent="0.35">
      <c r="A14" s="29"/>
      <c r="B14" s="6" t="s">
        <v>107</v>
      </c>
      <c r="C14" s="6" t="s">
        <v>14</v>
      </c>
      <c r="D14" s="6" t="s">
        <v>71</v>
      </c>
      <c r="E14" s="6" t="s">
        <v>72</v>
      </c>
      <c r="F14" s="6" t="s">
        <v>31</v>
      </c>
      <c r="G14" s="3" t="s">
        <v>57</v>
      </c>
      <c r="H14" s="6" t="s">
        <v>55</v>
      </c>
      <c r="I14" s="7">
        <v>276100</v>
      </c>
      <c r="J14" s="7" t="s">
        <v>54</v>
      </c>
      <c r="K14" s="7">
        <v>276100</v>
      </c>
      <c r="L14" s="39" t="s">
        <v>123</v>
      </c>
    </row>
    <row r="15" spans="1:12" ht="29" x14ac:dyDescent="0.35">
      <c r="A15" s="29"/>
      <c r="B15" s="6" t="s">
        <v>56</v>
      </c>
      <c r="C15" s="6" t="s">
        <v>14</v>
      </c>
      <c r="D15" s="6" t="s">
        <v>73</v>
      </c>
      <c r="E15" s="3" t="s">
        <v>58</v>
      </c>
      <c r="F15" s="6" t="s">
        <v>31</v>
      </c>
      <c r="G15" s="3" t="s">
        <v>59</v>
      </c>
      <c r="H15" s="6" t="s">
        <v>49</v>
      </c>
      <c r="I15" s="7">
        <v>216791.3</v>
      </c>
      <c r="J15" s="7" t="s">
        <v>54</v>
      </c>
      <c r="K15" s="7">
        <v>216791.3</v>
      </c>
      <c r="L15" s="30"/>
    </row>
    <row r="16" spans="1:12" ht="29" x14ac:dyDescent="0.35">
      <c r="A16" s="29"/>
      <c r="B16" s="6" t="s">
        <v>60</v>
      </c>
      <c r="C16" s="6" t="s">
        <v>14</v>
      </c>
      <c r="D16" s="3" t="s">
        <v>74</v>
      </c>
      <c r="E16" s="3" t="s">
        <v>75</v>
      </c>
      <c r="F16" s="6" t="s">
        <v>76</v>
      </c>
      <c r="G16" s="3"/>
      <c r="H16" s="6" t="s">
        <v>49</v>
      </c>
      <c r="I16" s="7">
        <v>237050</v>
      </c>
      <c r="J16" s="7" t="s">
        <v>54</v>
      </c>
      <c r="K16" s="7">
        <v>237050</v>
      </c>
      <c r="L16" s="30"/>
    </row>
    <row r="17" spans="1:12" ht="58" x14ac:dyDescent="0.35">
      <c r="A17" s="29"/>
      <c r="B17" s="6" t="s">
        <v>77</v>
      </c>
      <c r="C17" s="6" t="s">
        <v>14</v>
      </c>
      <c r="D17" s="3" t="s">
        <v>78</v>
      </c>
      <c r="E17" s="3" t="s">
        <v>79</v>
      </c>
      <c r="F17" s="6"/>
      <c r="G17" s="3" t="s">
        <v>82</v>
      </c>
      <c r="H17" s="6" t="s">
        <v>81</v>
      </c>
      <c r="I17" s="7">
        <v>321766.87</v>
      </c>
      <c r="J17" s="7" t="s">
        <v>54</v>
      </c>
      <c r="K17" s="7">
        <v>321766.87</v>
      </c>
      <c r="L17" s="30"/>
    </row>
    <row r="18" spans="1:12" x14ac:dyDescent="0.35">
      <c r="A18" s="27">
        <v>45331</v>
      </c>
      <c r="B18" s="14" t="s">
        <v>19</v>
      </c>
      <c r="C18" s="14" t="s">
        <v>15</v>
      </c>
      <c r="D18" s="14"/>
      <c r="E18" s="15" t="s">
        <v>108</v>
      </c>
      <c r="F18" s="14"/>
      <c r="G18" s="15"/>
      <c r="H18" s="15"/>
      <c r="I18" s="17"/>
      <c r="J18" s="17"/>
      <c r="K18" s="17"/>
      <c r="L18" s="32"/>
    </row>
    <row r="19" spans="1:12" ht="87" x14ac:dyDescent="0.35">
      <c r="A19" s="29"/>
      <c r="B19" s="6" t="s">
        <v>109</v>
      </c>
      <c r="C19" s="19" t="s">
        <v>15</v>
      </c>
      <c r="D19" s="6" t="s">
        <v>80</v>
      </c>
      <c r="E19" s="3" t="s">
        <v>83</v>
      </c>
      <c r="F19" s="6" t="s">
        <v>31</v>
      </c>
      <c r="G19" s="3" t="s">
        <v>20</v>
      </c>
      <c r="H19" s="3" t="s">
        <v>84</v>
      </c>
      <c r="I19" s="7">
        <v>616000</v>
      </c>
      <c r="J19" s="7" t="s">
        <v>54</v>
      </c>
      <c r="K19" s="7">
        <v>2365440</v>
      </c>
      <c r="L19" s="33" t="s">
        <v>85</v>
      </c>
    </row>
    <row r="20" spans="1:12" x14ac:dyDescent="0.35">
      <c r="A20" s="29"/>
      <c r="B20" s="6" t="s">
        <v>86</v>
      </c>
      <c r="C20" s="6" t="s">
        <v>15</v>
      </c>
      <c r="D20" s="6" t="s">
        <v>87</v>
      </c>
      <c r="E20" s="3" t="s">
        <v>88</v>
      </c>
      <c r="F20" s="6" t="s">
        <v>31</v>
      </c>
      <c r="G20" s="3" t="s">
        <v>89</v>
      </c>
      <c r="H20" s="6" t="s">
        <v>90</v>
      </c>
      <c r="I20" s="7">
        <v>576118.63</v>
      </c>
      <c r="J20" s="7">
        <v>36036</v>
      </c>
      <c r="K20" s="7">
        <v>1152237.26</v>
      </c>
      <c r="L20" s="33"/>
    </row>
    <row r="21" spans="1:12" x14ac:dyDescent="0.35">
      <c r="A21" s="29"/>
      <c r="B21" s="6" t="s">
        <v>91</v>
      </c>
      <c r="C21" s="6" t="s">
        <v>15</v>
      </c>
      <c r="D21" s="6" t="s">
        <v>71</v>
      </c>
      <c r="E21" s="3" t="s">
        <v>92</v>
      </c>
      <c r="F21" s="6" t="s">
        <v>31</v>
      </c>
      <c r="G21" s="3" t="s">
        <v>97</v>
      </c>
      <c r="H21" s="6"/>
      <c r="I21" s="7">
        <v>676500</v>
      </c>
      <c r="J21" s="7" t="s">
        <v>54</v>
      </c>
      <c r="K21" s="7">
        <v>1353000</v>
      </c>
      <c r="L21" s="33"/>
    </row>
    <row r="22" spans="1:12" ht="29" x14ac:dyDescent="0.35">
      <c r="A22" s="29"/>
      <c r="B22" s="6" t="s">
        <v>91</v>
      </c>
      <c r="C22" s="6" t="s">
        <v>15</v>
      </c>
      <c r="D22" s="6" t="s">
        <v>71</v>
      </c>
      <c r="E22" s="3" t="s">
        <v>126</v>
      </c>
      <c r="F22" s="6"/>
      <c r="G22" s="3" t="s">
        <v>127</v>
      </c>
      <c r="H22" s="6"/>
      <c r="I22" s="7"/>
      <c r="J22" s="7"/>
      <c r="K22" s="7">
        <v>1452000</v>
      </c>
      <c r="L22" s="41" t="s">
        <v>124</v>
      </c>
    </row>
    <row r="23" spans="1:12" x14ac:dyDescent="0.35">
      <c r="A23" s="29"/>
      <c r="B23" s="6" t="s">
        <v>94</v>
      </c>
      <c r="C23" s="6" t="s">
        <v>15</v>
      </c>
      <c r="D23" s="6" t="s">
        <v>93</v>
      </c>
      <c r="E23" s="3" t="s">
        <v>95</v>
      </c>
      <c r="F23" s="6"/>
      <c r="G23" s="3" t="s">
        <v>96</v>
      </c>
      <c r="H23" s="6"/>
      <c r="I23" s="7">
        <v>622954.06000000006</v>
      </c>
      <c r="J23" s="7" t="s">
        <v>54</v>
      </c>
      <c r="K23" s="7">
        <v>1245908.1299999999</v>
      </c>
      <c r="L23" s="33"/>
    </row>
    <row r="24" spans="1:12" x14ac:dyDescent="0.35">
      <c r="A24" s="29"/>
      <c r="B24" s="6" t="s">
        <v>98</v>
      </c>
      <c r="C24" s="6" t="s">
        <v>15</v>
      </c>
      <c r="D24" s="6" t="s">
        <v>99</v>
      </c>
      <c r="E24" s="3" t="s">
        <v>100</v>
      </c>
      <c r="F24" s="6"/>
      <c r="G24" s="3" t="s">
        <v>101</v>
      </c>
      <c r="H24" s="6" t="s">
        <v>102</v>
      </c>
      <c r="I24" s="7">
        <v>790900</v>
      </c>
      <c r="J24" s="7" t="s">
        <v>54</v>
      </c>
      <c r="K24" s="7">
        <v>1581800</v>
      </c>
      <c r="L24" s="33"/>
    </row>
    <row r="25" spans="1:12" x14ac:dyDescent="0.35">
      <c r="A25" s="27">
        <v>45331</v>
      </c>
      <c r="B25" s="14" t="s">
        <v>110</v>
      </c>
      <c r="C25" s="14" t="s">
        <v>17</v>
      </c>
      <c r="D25" s="14"/>
      <c r="E25" s="14" t="s">
        <v>18</v>
      </c>
      <c r="F25" s="14"/>
      <c r="G25" s="14"/>
      <c r="H25" s="14"/>
      <c r="I25" s="17"/>
      <c r="J25" s="17"/>
      <c r="K25" s="17"/>
      <c r="L25" s="28"/>
    </row>
    <row r="26" spans="1:12" ht="43.5" x14ac:dyDescent="0.35">
      <c r="A26" s="34"/>
      <c r="B26" s="6" t="s">
        <v>111</v>
      </c>
      <c r="C26" s="6" t="s">
        <v>17</v>
      </c>
      <c r="D26" s="6" t="s">
        <v>70</v>
      </c>
      <c r="E26" s="6" t="s">
        <v>118</v>
      </c>
      <c r="F26" s="6"/>
      <c r="G26" s="3" t="s">
        <v>112</v>
      </c>
      <c r="H26" s="6" t="s">
        <v>119</v>
      </c>
      <c r="I26" s="7">
        <v>22247.21</v>
      </c>
      <c r="J26" s="7">
        <v>3850</v>
      </c>
      <c r="K26" s="7">
        <v>26097.21</v>
      </c>
      <c r="L26" s="39" t="s">
        <v>125</v>
      </c>
    </row>
    <row r="27" spans="1:12" x14ac:dyDescent="0.35">
      <c r="A27" s="34"/>
      <c r="B27" s="6" t="s">
        <v>113</v>
      </c>
      <c r="C27" s="6" t="s">
        <v>17</v>
      </c>
      <c r="D27" s="6" t="s">
        <v>114</v>
      </c>
      <c r="E27" s="6" t="s">
        <v>118</v>
      </c>
      <c r="F27" s="6" t="s">
        <v>115</v>
      </c>
      <c r="G27" s="6" t="s">
        <v>117</v>
      </c>
      <c r="H27" s="6" t="s">
        <v>116</v>
      </c>
      <c r="I27" s="7">
        <v>29895</v>
      </c>
      <c r="J27" s="7">
        <v>5680</v>
      </c>
      <c r="K27" s="7">
        <v>35235</v>
      </c>
      <c r="L27" s="30"/>
    </row>
    <row r="28" spans="1:12" ht="15" thickBot="1" x14ac:dyDescent="0.4">
      <c r="A28" s="35"/>
      <c r="B28" s="36"/>
      <c r="C28" s="36"/>
      <c r="D28" s="36"/>
      <c r="E28" s="36"/>
      <c r="F28" s="36"/>
      <c r="G28" s="36"/>
      <c r="H28" s="36"/>
      <c r="I28" s="37"/>
      <c r="J28" s="37"/>
      <c r="K28" s="37"/>
      <c r="L28" s="38"/>
    </row>
    <row r="39" spans="9:11" x14ac:dyDescent="0.35">
      <c r="I39" s="1"/>
      <c r="J39" s="1"/>
      <c r="K39" s="1"/>
    </row>
    <row r="40" spans="9:11" x14ac:dyDescent="0.35">
      <c r="I40" s="1"/>
      <c r="J40" s="1"/>
      <c r="K40" s="1"/>
    </row>
    <row r="41" spans="9:11" x14ac:dyDescent="0.35">
      <c r="I41" s="1"/>
      <c r="J41" s="1"/>
      <c r="K41" s="1"/>
    </row>
    <row r="42" spans="9:11" x14ac:dyDescent="0.35">
      <c r="I42" s="1"/>
      <c r="J42" s="1"/>
      <c r="K42" s="1"/>
    </row>
    <row r="43" spans="9:11" x14ac:dyDescent="0.35">
      <c r="I43" s="1"/>
      <c r="J43" s="1"/>
      <c r="K43" s="1"/>
    </row>
    <row r="44" spans="9:11" x14ac:dyDescent="0.35">
      <c r="I44" s="1"/>
      <c r="J44" s="1"/>
      <c r="K44" s="1"/>
    </row>
    <row r="45" spans="9:11" x14ac:dyDescent="0.35">
      <c r="I45" s="1"/>
      <c r="J45" s="1"/>
      <c r="K45" s="1"/>
    </row>
    <row r="46" spans="9:11" x14ac:dyDescent="0.35">
      <c r="I46" s="1"/>
      <c r="J46" s="1"/>
      <c r="K46" s="1"/>
    </row>
    <row r="47" spans="9:11" x14ac:dyDescent="0.35">
      <c r="I47" s="1"/>
      <c r="J47" s="1"/>
      <c r="K47" s="1"/>
    </row>
    <row r="48" spans="9:11" x14ac:dyDescent="0.35">
      <c r="I48" s="1"/>
      <c r="J48" s="1"/>
      <c r="K48" s="1"/>
    </row>
    <row r="49" spans="9:11" x14ac:dyDescent="0.35">
      <c r="I49" s="1"/>
      <c r="J49" s="1"/>
      <c r="K49" s="1"/>
    </row>
    <row r="50" spans="9:11" x14ac:dyDescent="0.35">
      <c r="I50" s="1"/>
      <c r="J50" s="1"/>
      <c r="K50" s="1"/>
    </row>
    <row r="51" spans="9:11" x14ac:dyDescent="0.35">
      <c r="I51" s="1"/>
      <c r="J51" s="1"/>
      <c r="K51" s="1"/>
    </row>
    <row r="52" spans="9:11" x14ac:dyDescent="0.35">
      <c r="I52" s="1"/>
      <c r="J52" s="1"/>
      <c r="K52" s="1"/>
    </row>
    <row r="53" spans="9:11" x14ac:dyDescent="0.35">
      <c r="I53" s="1"/>
      <c r="J53" s="1"/>
      <c r="K53" s="1"/>
    </row>
    <row r="54" spans="9:11" x14ac:dyDescent="0.35">
      <c r="I54" s="1"/>
      <c r="J54" s="1"/>
      <c r="K54" s="1"/>
    </row>
    <row r="55" spans="9:11" x14ac:dyDescent="0.35">
      <c r="I55" s="1"/>
      <c r="J55" s="1"/>
      <c r="K55" s="1"/>
    </row>
    <row r="56" spans="9:11" x14ac:dyDescent="0.35">
      <c r="I56" s="1"/>
      <c r="J56" s="1"/>
      <c r="K56" s="1"/>
    </row>
    <row r="57" spans="9:11" x14ac:dyDescent="0.35">
      <c r="I57" s="1"/>
      <c r="J57" s="1"/>
      <c r="K57" s="1"/>
    </row>
    <row r="58" spans="9:11" x14ac:dyDescent="0.35">
      <c r="I58" s="1"/>
      <c r="J58" s="1"/>
      <c r="K58" s="1"/>
    </row>
    <row r="59" spans="9:11" x14ac:dyDescent="0.35">
      <c r="I59" s="1"/>
      <c r="J59" s="1"/>
      <c r="K59" s="1"/>
    </row>
    <row r="60" spans="9:11" x14ac:dyDescent="0.35">
      <c r="I60" s="1"/>
      <c r="J60" s="1"/>
      <c r="K60" s="1"/>
    </row>
    <row r="61" spans="9:11" x14ac:dyDescent="0.35">
      <c r="I61" s="1"/>
      <c r="J61" s="1"/>
      <c r="K61" s="1"/>
    </row>
    <row r="62" spans="9:11" x14ac:dyDescent="0.35">
      <c r="I62" s="1"/>
      <c r="J62" s="1"/>
      <c r="K62" s="1"/>
    </row>
    <row r="63" spans="9:11" x14ac:dyDescent="0.35">
      <c r="I63" s="1"/>
      <c r="J63" s="1"/>
      <c r="K63" s="1"/>
    </row>
    <row r="64" spans="9:11" x14ac:dyDescent="0.35">
      <c r="I64" s="1"/>
      <c r="J64" s="1"/>
      <c r="K64" s="1"/>
    </row>
    <row r="65" spans="9:11" x14ac:dyDescent="0.35">
      <c r="I65" s="1"/>
      <c r="J65" s="1"/>
      <c r="K65" s="1"/>
    </row>
  </sheetData>
  <mergeCells count="1">
    <mergeCell ref="A1:K1"/>
  </mergeCells>
  <pageMargins left="0.25" right="0.25" top="0.75" bottom="0.75" header="0.3" footer="0.3"/>
  <pageSetup paperSize="8" scale="5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tabSelected="1" topLeftCell="E1" zoomScale="106" zoomScaleNormal="106" workbookViewId="0">
      <selection activeCell="K16" sqref="K16"/>
    </sheetView>
  </sheetViews>
  <sheetFormatPr defaultRowHeight="14.5" x14ac:dyDescent="0.35"/>
  <cols>
    <col min="1" max="1" width="10.7265625" bestFit="1" customWidth="1"/>
    <col min="2" max="2" width="15.1796875" bestFit="1" customWidth="1"/>
    <col min="3" max="3" width="12.1796875" bestFit="1" customWidth="1"/>
    <col min="4" max="4" width="33.1796875" bestFit="1" customWidth="1"/>
    <col min="5" max="5" width="40" bestFit="1" customWidth="1"/>
    <col min="6" max="6" width="16" bestFit="1" customWidth="1"/>
    <col min="7" max="7" width="45.26953125" bestFit="1" customWidth="1"/>
    <col min="8" max="8" width="48.54296875" bestFit="1" customWidth="1"/>
    <col min="9" max="9" width="20" customWidth="1"/>
    <col min="10" max="10" width="11.26953125" customWidth="1"/>
    <col min="11" max="11" width="12.7265625" customWidth="1"/>
    <col min="12" max="12" width="41.7265625" bestFit="1" customWidth="1"/>
  </cols>
  <sheetData>
    <row r="1" spans="1:12" ht="28.5" x14ac:dyDescent="0.65">
      <c r="A1" s="85" t="s">
        <v>9</v>
      </c>
      <c r="B1" s="86"/>
      <c r="C1" s="86"/>
      <c r="D1" s="86"/>
      <c r="E1" s="86"/>
      <c r="F1" s="86"/>
      <c r="G1" s="86"/>
      <c r="H1" s="86"/>
      <c r="I1" s="86"/>
      <c r="J1" s="86"/>
      <c r="K1" s="86"/>
      <c r="L1" s="20"/>
    </row>
    <row r="2" spans="1:12" x14ac:dyDescent="0.35">
      <c r="A2" s="68" t="s">
        <v>6</v>
      </c>
      <c r="B2" s="69" t="s">
        <v>23</v>
      </c>
      <c r="C2" s="69" t="s">
        <v>22</v>
      </c>
      <c r="D2" s="69" t="s">
        <v>61</v>
      </c>
      <c r="E2" s="69" t="s">
        <v>62</v>
      </c>
      <c r="F2" s="69" t="s">
        <v>2</v>
      </c>
      <c r="G2" s="69" t="s">
        <v>34</v>
      </c>
      <c r="H2" s="69" t="s">
        <v>7</v>
      </c>
      <c r="I2" s="69" t="s">
        <v>5</v>
      </c>
      <c r="J2" s="69" t="s">
        <v>4</v>
      </c>
      <c r="K2" s="69" t="s">
        <v>137</v>
      </c>
      <c r="L2" s="70" t="s">
        <v>21</v>
      </c>
    </row>
    <row r="3" spans="1:12" x14ac:dyDescent="0.35">
      <c r="A3" s="75">
        <v>45496</v>
      </c>
      <c r="B3" s="71" t="s">
        <v>128</v>
      </c>
      <c r="C3" s="72"/>
      <c r="D3" s="72"/>
      <c r="E3" s="71" t="s">
        <v>131</v>
      </c>
      <c r="F3" s="72"/>
      <c r="G3" s="72"/>
      <c r="H3" s="72"/>
      <c r="I3" s="72"/>
      <c r="J3" s="72"/>
      <c r="K3" s="72"/>
      <c r="L3" s="76"/>
    </row>
    <row r="4" spans="1:12" x14ac:dyDescent="0.35">
      <c r="A4" s="43"/>
      <c r="B4" s="19"/>
      <c r="C4" s="19" t="s">
        <v>129</v>
      </c>
      <c r="D4" s="19" t="s">
        <v>130</v>
      </c>
      <c r="E4" s="19" t="s">
        <v>131</v>
      </c>
      <c r="F4" s="19" t="s">
        <v>132</v>
      </c>
      <c r="G4" s="42" t="s">
        <v>211</v>
      </c>
      <c r="H4" s="19" t="s">
        <v>133</v>
      </c>
      <c r="I4" s="84">
        <v>75760</v>
      </c>
      <c r="J4" s="46">
        <v>2100</v>
      </c>
      <c r="K4" s="46">
        <v>545019.93999999994</v>
      </c>
      <c r="L4" s="48" t="s">
        <v>134</v>
      </c>
    </row>
    <row r="5" spans="1:12" x14ac:dyDescent="0.35">
      <c r="A5" s="49"/>
      <c r="B5" s="50"/>
      <c r="C5" s="50" t="s">
        <v>135</v>
      </c>
      <c r="D5" s="50" t="s">
        <v>136</v>
      </c>
      <c r="E5" s="19" t="s">
        <v>131</v>
      </c>
      <c r="F5" s="50" t="s">
        <v>138</v>
      </c>
      <c r="G5" s="50" t="s">
        <v>210</v>
      </c>
      <c r="H5" s="50" t="s">
        <v>143</v>
      </c>
      <c r="I5" s="51">
        <v>73445</v>
      </c>
      <c r="J5" s="51">
        <v>2958</v>
      </c>
      <c r="K5" s="51">
        <v>534821</v>
      </c>
      <c r="L5" s="53" t="s">
        <v>139</v>
      </c>
    </row>
    <row r="6" spans="1:12" ht="15" thickBot="1" x14ac:dyDescent="0.4">
      <c r="A6" s="49"/>
      <c r="B6" s="50"/>
      <c r="C6" s="50" t="s">
        <v>140</v>
      </c>
      <c r="D6" s="50" t="s">
        <v>141</v>
      </c>
      <c r="E6" s="19" t="s">
        <v>131</v>
      </c>
      <c r="F6" s="50" t="s">
        <v>76</v>
      </c>
      <c r="G6" s="42" t="s">
        <v>212</v>
      </c>
      <c r="H6" s="57" t="s">
        <v>223</v>
      </c>
      <c r="I6" s="51">
        <v>71940</v>
      </c>
      <c r="J6" s="51">
        <v>2050</v>
      </c>
      <c r="K6" s="51">
        <v>517930</v>
      </c>
      <c r="L6" s="53" t="s">
        <v>217</v>
      </c>
    </row>
    <row r="7" spans="1:12" x14ac:dyDescent="0.35">
      <c r="A7" s="49"/>
      <c r="B7" s="50" t="s">
        <v>177</v>
      </c>
      <c r="C7" s="50" t="s">
        <v>144</v>
      </c>
      <c r="D7" s="50" t="s">
        <v>145</v>
      </c>
      <c r="E7" s="19" t="s">
        <v>131</v>
      </c>
      <c r="F7" s="50"/>
      <c r="G7" s="42" t="s">
        <v>214</v>
      </c>
      <c r="H7" s="42" t="s">
        <v>215</v>
      </c>
      <c r="I7" s="51"/>
      <c r="J7" s="51"/>
      <c r="K7" s="51">
        <v>589123.01</v>
      </c>
      <c r="L7" s="53"/>
    </row>
    <row r="8" spans="1:12" x14ac:dyDescent="0.35">
      <c r="A8" s="49"/>
      <c r="B8" s="50"/>
      <c r="C8" s="50" t="s">
        <v>146</v>
      </c>
      <c r="D8" s="50" t="s">
        <v>147</v>
      </c>
      <c r="E8" s="19" t="s">
        <v>131</v>
      </c>
      <c r="F8" s="50" t="s">
        <v>76</v>
      </c>
      <c r="G8" s="42" t="s">
        <v>211</v>
      </c>
      <c r="H8" s="42" t="s">
        <v>219</v>
      </c>
      <c r="I8" s="51">
        <v>78013</v>
      </c>
      <c r="J8" s="51">
        <v>3025</v>
      </c>
      <c r="K8" s="51">
        <f>I8*7</f>
        <v>546091</v>
      </c>
      <c r="L8" s="53"/>
    </row>
    <row r="9" spans="1:12" ht="29" x14ac:dyDescent="0.35">
      <c r="A9" s="49"/>
      <c r="B9" s="50"/>
      <c r="C9" s="50" t="s">
        <v>148</v>
      </c>
      <c r="D9" s="50" t="s">
        <v>149</v>
      </c>
      <c r="E9" s="19" t="s">
        <v>131</v>
      </c>
      <c r="F9" s="50" t="s">
        <v>138</v>
      </c>
      <c r="G9" s="42" t="s">
        <v>213</v>
      </c>
      <c r="H9" s="42" t="s">
        <v>150</v>
      </c>
      <c r="I9" s="51">
        <v>89671.73</v>
      </c>
      <c r="J9" s="51">
        <v>1200</v>
      </c>
      <c r="K9" s="51">
        <v>636102.11</v>
      </c>
      <c r="L9" s="53" t="s">
        <v>218</v>
      </c>
    </row>
    <row r="10" spans="1:12" x14ac:dyDescent="0.35">
      <c r="A10" s="49"/>
      <c r="B10" s="50"/>
      <c r="C10" s="50" t="s">
        <v>151</v>
      </c>
      <c r="D10" s="50" t="s">
        <v>152</v>
      </c>
      <c r="E10" s="19" t="s">
        <v>131</v>
      </c>
      <c r="F10" s="50" t="s">
        <v>153</v>
      </c>
      <c r="G10" s="42" t="s">
        <v>158</v>
      </c>
      <c r="H10" s="42" t="s">
        <v>154</v>
      </c>
      <c r="I10" s="51">
        <v>71511.62</v>
      </c>
      <c r="J10" s="51">
        <v>2750</v>
      </c>
      <c r="K10" s="51">
        <v>519831.34</v>
      </c>
      <c r="L10" s="53" t="s">
        <v>218</v>
      </c>
    </row>
    <row r="11" spans="1:12" x14ac:dyDescent="0.35">
      <c r="A11" s="43"/>
      <c r="B11" s="19"/>
      <c r="C11" s="19" t="s">
        <v>155</v>
      </c>
      <c r="D11" s="19" t="s">
        <v>156</v>
      </c>
      <c r="E11" s="19" t="s">
        <v>131</v>
      </c>
      <c r="F11" s="19" t="s">
        <v>138</v>
      </c>
      <c r="G11" s="50" t="s">
        <v>210</v>
      </c>
      <c r="H11" s="45" t="s">
        <v>159</v>
      </c>
      <c r="I11" s="46">
        <v>68990</v>
      </c>
      <c r="J11" s="47">
        <v>2200</v>
      </c>
      <c r="K11" s="46">
        <v>498330</v>
      </c>
      <c r="L11" s="53" t="s">
        <v>218</v>
      </c>
    </row>
    <row r="12" spans="1:12" x14ac:dyDescent="0.35">
      <c r="A12" s="59">
        <v>45498</v>
      </c>
      <c r="B12" s="60" t="s">
        <v>160</v>
      </c>
      <c r="C12" s="60"/>
      <c r="D12" s="60"/>
      <c r="E12" s="60" t="s">
        <v>161</v>
      </c>
      <c r="F12" s="60"/>
      <c r="G12" s="61"/>
      <c r="H12" s="62"/>
      <c r="I12" s="63"/>
      <c r="J12" s="64"/>
      <c r="K12" s="63"/>
      <c r="L12" s="65"/>
    </row>
    <row r="13" spans="1:12" x14ac:dyDescent="0.35">
      <c r="A13" s="49"/>
      <c r="B13" s="50"/>
      <c r="C13" s="50" t="s">
        <v>162</v>
      </c>
      <c r="D13" s="50" t="s">
        <v>147</v>
      </c>
      <c r="E13" s="50" t="s">
        <v>161</v>
      </c>
      <c r="F13" s="42" t="s">
        <v>138</v>
      </c>
      <c r="G13" s="42" t="s">
        <v>163</v>
      </c>
      <c r="H13" s="42"/>
      <c r="I13" s="83">
        <v>110499</v>
      </c>
      <c r="J13" s="46">
        <v>3025</v>
      </c>
      <c r="K13" s="52">
        <f>(I13+J13)*2</f>
        <v>227048</v>
      </c>
      <c r="L13" s="53"/>
    </row>
    <row r="14" spans="1:12" x14ac:dyDescent="0.35">
      <c r="A14" s="43"/>
      <c r="B14" s="19"/>
      <c r="C14" s="50" t="s">
        <v>162</v>
      </c>
      <c r="D14" s="50" t="s">
        <v>147</v>
      </c>
      <c r="E14" s="50" t="s">
        <v>161</v>
      </c>
      <c r="F14" s="19" t="s">
        <v>138</v>
      </c>
      <c r="G14" s="44" t="s">
        <v>164</v>
      </c>
      <c r="H14" s="19" t="s">
        <v>222</v>
      </c>
      <c r="I14" s="51">
        <v>120048.27</v>
      </c>
      <c r="J14" s="46">
        <v>3025</v>
      </c>
      <c r="K14" s="52">
        <f>(I14+J14)*2</f>
        <v>246146.54</v>
      </c>
      <c r="L14" s="48"/>
    </row>
    <row r="15" spans="1:12" x14ac:dyDescent="0.35">
      <c r="A15" s="49"/>
      <c r="B15" s="50"/>
      <c r="C15" s="50" t="s">
        <v>168</v>
      </c>
      <c r="D15" s="50" t="s">
        <v>169</v>
      </c>
      <c r="E15" s="50" t="s">
        <v>161</v>
      </c>
      <c r="F15" s="50" t="s">
        <v>138</v>
      </c>
      <c r="G15" s="42" t="s">
        <v>220</v>
      </c>
      <c r="H15" s="50" t="s">
        <v>142</v>
      </c>
      <c r="I15" s="51">
        <v>82940</v>
      </c>
      <c r="J15" s="51">
        <v>2050</v>
      </c>
      <c r="K15" s="51">
        <f>(I15+J15)*2</f>
        <v>169980</v>
      </c>
      <c r="L15" s="53" t="s">
        <v>218</v>
      </c>
    </row>
    <row r="16" spans="1:12" x14ac:dyDescent="0.35">
      <c r="A16" s="49"/>
      <c r="B16" s="50"/>
      <c r="C16" s="50" t="s">
        <v>165</v>
      </c>
      <c r="D16" s="42" t="s">
        <v>166</v>
      </c>
      <c r="E16" s="50" t="s">
        <v>161</v>
      </c>
      <c r="F16" s="50" t="s">
        <v>132</v>
      </c>
      <c r="G16" s="42" t="s">
        <v>167</v>
      </c>
      <c r="H16" s="50" t="s">
        <v>170</v>
      </c>
      <c r="I16" s="51">
        <v>117775</v>
      </c>
      <c r="J16" s="51">
        <v>2200</v>
      </c>
      <c r="K16" s="51">
        <f>(I16+J16)*2</f>
        <v>239950</v>
      </c>
      <c r="L16" s="53"/>
    </row>
    <row r="17" spans="1:12" s="66" customFormat="1" x14ac:dyDescent="0.35">
      <c r="A17" s="59">
        <v>45498</v>
      </c>
      <c r="B17" s="60" t="s">
        <v>171</v>
      </c>
      <c r="C17" s="60"/>
      <c r="D17" s="61"/>
      <c r="E17" s="61" t="s">
        <v>173</v>
      </c>
      <c r="F17" s="60"/>
      <c r="G17" s="61"/>
      <c r="H17" s="60"/>
      <c r="I17" s="63"/>
      <c r="J17" s="63"/>
      <c r="K17" s="63"/>
      <c r="L17" s="65"/>
    </row>
    <row r="18" spans="1:12" x14ac:dyDescent="0.35">
      <c r="A18" s="43"/>
      <c r="B18" s="19"/>
      <c r="C18" s="19" t="s">
        <v>208</v>
      </c>
      <c r="D18" s="50" t="s">
        <v>152</v>
      </c>
      <c r="E18" s="42" t="s">
        <v>173</v>
      </c>
      <c r="F18" s="19" t="s">
        <v>153</v>
      </c>
      <c r="G18" s="44" t="s">
        <v>174</v>
      </c>
      <c r="H18" s="44" t="s">
        <v>176</v>
      </c>
      <c r="I18" s="51">
        <v>259898.09</v>
      </c>
      <c r="J18" s="46">
        <v>4400</v>
      </c>
      <c r="K18" s="46">
        <v>519796.18</v>
      </c>
      <c r="L18" s="54" t="s">
        <v>175</v>
      </c>
    </row>
    <row r="19" spans="1:12" x14ac:dyDescent="0.35">
      <c r="A19" s="49"/>
      <c r="B19" s="50"/>
      <c r="C19" s="19" t="s">
        <v>172</v>
      </c>
      <c r="D19" s="50" t="s">
        <v>179</v>
      </c>
      <c r="E19" s="42" t="s">
        <v>173</v>
      </c>
      <c r="F19" s="50" t="s">
        <v>157</v>
      </c>
      <c r="G19" s="42" t="s">
        <v>178</v>
      </c>
      <c r="H19" s="42" t="s">
        <v>176</v>
      </c>
      <c r="I19" s="83">
        <v>253793.64</v>
      </c>
      <c r="J19" s="51">
        <v>4400</v>
      </c>
      <c r="K19" s="51">
        <v>507587.28</v>
      </c>
      <c r="L19" s="54" t="s">
        <v>175</v>
      </c>
    </row>
    <row r="20" spans="1:12" x14ac:dyDescent="0.35">
      <c r="A20" s="49"/>
      <c r="B20" s="50"/>
      <c r="C20" s="19" t="s">
        <v>172</v>
      </c>
      <c r="D20" s="50" t="s">
        <v>179</v>
      </c>
      <c r="E20" s="42" t="s">
        <v>173</v>
      </c>
      <c r="F20" s="50" t="s">
        <v>157</v>
      </c>
      <c r="G20" s="42" t="s">
        <v>180</v>
      </c>
      <c r="H20" s="50" t="s">
        <v>176</v>
      </c>
      <c r="I20" s="51">
        <v>238318.25</v>
      </c>
      <c r="J20" s="51">
        <v>4400</v>
      </c>
      <c r="K20" s="51">
        <f>(I20+J20)*2</f>
        <v>485436.5</v>
      </c>
      <c r="L20" s="54" t="s">
        <v>224</v>
      </c>
    </row>
    <row r="21" spans="1:12" s="66" customFormat="1" x14ac:dyDescent="0.35">
      <c r="A21" s="59">
        <v>45498</v>
      </c>
      <c r="B21" s="60" t="s">
        <v>181</v>
      </c>
      <c r="C21" s="60"/>
      <c r="D21" s="60"/>
      <c r="E21" s="61" t="s">
        <v>182</v>
      </c>
      <c r="F21" s="60"/>
      <c r="G21" s="61"/>
      <c r="H21" s="60"/>
      <c r="I21" s="63"/>
      <c r="J21" s="63"/>
      <c r="K21" s="63"/>
      <c r="L21" s="67"/>
    </row>
    <row r="22" spans="1:12" x14ac:dyDescent="0.35">
      <c r="A22" s="49"/>
      <c r="B22" s="50"/>
      <c r="C22" s="50" t="s">
        <v>183</v>
      </c>
      <c r="D22" s="50" t="s">
        <v>184</v>
      </c>
      <c r="E22" s="42" t="s">
        <v>182</v>
      </c>
      <c r="F22" s="50" t="s">
        <v>138</v>
      </c>
      <c r="G22" s="42" t="s">
        <v>193</v>
      </c>
      <c r="H22" s="50" t="s">
        <v>188</v>
      </c>
      <c r="I22" s="51">
        <v>93500</v>
      </c>
      <c r="J22" s="51">
        <v>5000</v>
      </c>
      <c r="K22" s="51">
        <v>98500</v>
      </c>
      <c r="L22" s="55" t="s">
        <v>189</v>
      </c>
    </row>
    <row r="23" spans="1:12" ht="29" x14ac:dyDescent="0.35">
      <c r="A23" s="49"/>
      <c r="B23" s="50"/>
      <c r="C23" s="50" t="s">
        <v>185</v>
      </c>
      <c r="D23" s="50" t="s">
        <v>147</v>
      </c>
      <c r="E23" s="42" t="s">
        <v>182</v>
      </c>
      <c r="F23" s="50" t="s">
        <v>138</v>
      </c>
      <c r="G23" s="42" t="s">
        <v>186</v>
      </c>
      <c r="H23" s="50" t="s">
        <v>191</v>
      </c>
      <c r="I23" s="83">
        <v>127468.6</v>
      </c>
      <c r="J23" s="51"/>
      <c r="K23" s="51">
        <v>127468.6</v>
      </c>
      <c r="L23" s="55"/>
    </row>
    <row r="24" spans="1:12" ht="29" x14ac:dyDescent="0.35">
      <c r="A24" s="49"/>
      <c r="B24" s="50"/>
      <c r="C24" s="50" t="s">
        <v>187</v>
      </c>
      <c r="D24" s="50" t="s">
        <v>130</v>
      </c>
      <c r="E24" s="42" t="s">
        <v>182</v>
      </c>
      <c r="F24" s="50" t="s">
        <v>138</v>
      </c>
      <c r="G24" s="42" t="s">
        <v>186</v>
      </c>
      <c r="H24" s="50" t="s">
        <v>192</v>
      </c>
      <c r="I24" s="51">
        <v>138000.70000000001</v>
      </c>
      <c r="J24" s="51"/>
      <c r="K24" s="51">
        <v>138000.70000000001</v>
      </c>
      <c r="L24" s="55"/>
    </row>
    <row r="25" spans="1:12" x14ac:dyDescent="0.35">
      <c r="A25" s="43"/>
      <c r="B25" s="19"/>
      <c r="C25" s="19" t="s">
        <v>190</v>
      </c>
      <c r="D25" s="19" t="s">
        <v>141</v>
      </c>
      <c r="E25" s="42" t="s">
        <v>182</v>
      </c>
      <c r="F25" s="19" t="s">
        <v>138</v>
      </c>
      <c r="G25" s="50" t="s">
        <v>216</v>
      </c>
      <c r="H25" s="19" t="s">
        <v>223</v>
      </c>
      <c r="I25" s="51">
        <v>83940</v>
      </c>
      <c r="J25" s="46">
        <v>2050</v>
      </c>
      <c r="K25" s="46">
        <f>I25+J25</f>
        <v>85990</v>
      </c>
      <c r="L25" s="53" t="s">
        <v>218</v>
      </c>
    </row>
    <row r="26" spans="1:12" s="66" customFormat="1" x14ac:dyDescent="0.35">
      <c r="A26" s="59">
        <v>45498</v>
      </c>
      <c r="B26" s="60" t="s">
        <v>194</v>
      </c>
      <c r="C26" s="60"/>
      <c r="D26" s="60"/>
      <c r="E26" s="60" t="s">
        <v>195</v>
      </c>
      <c r="F26" s="60"/>
      <c r="G26" s="61"/>
      <c r="H26" s="60"/>
      <c r="I26" s="63"/>
      <c r="J26" s="63"/>
      <c r="K26" s="63"/>
      <c r="L26" s="65"/>
    </row>
    <row r="27" spans="1:12" x14ac:dyDescent="0.35">
      <c r="A27" s="56"/>
      <c r="B27" s="50"/>
      <c r="C27" s="50" t="s">
        <v>196</v>
      </c>
      <c r="D27" s="50" t="s">
        <v>184</v>
      </c>
      <c r="E27" s="50" t="s">
        <v>195</v>
      </c>
      <c r="F27" s="50" t="s">
        <v>138</v>
      </c>
      <c r="G27" s="50" t="s">
        <v>201</v>
      </c>
      <c r="H27" s="50" t="s">
        <v>188</v>
      </c>
      <c r="I27" s="51">
        <v>93500</v>
      </c>
      <c r="J27" s="51">
        <v>5000</v>
      </c>
      <c r="K27" s="51">
        <v>197000</v>
      </c>
      <c r="L27" s="53" t="s">
        <v>189</v>
      </c>
    </row>
    <row r="28" spans="1:12" x14ac:dyDescent="0.35">
      <c r="A28" s="56"/>
      <c r="B28" s="50"/>
      <c r="C28" s="50" t="s">
        <v>197</v>
      </c>
      <c r="D28" s="50" t="s">
        <v>147</v>
      </c>
      <c r="E28" s="50" t="s">
        <v>195</v>
      </c>
      <c r="F28" s="50" t="s">
        <v>138</v>
      </c>
      <c r="G28" s="50" t="s">
        <v>198</v>
      </c>
      <c r="H28" s="50" t="s">
        <v>221</v>
      </c>
      <c r="I28" s="83">
        <v>71377</v>
      </c>
      <c r="J28" s="51">
        <v>3025</v>
      </c>
      <c r="K28" s="51">
        <f>(I28+J28)*2</f>
        <v>148804</v>
      </c>
      <c r="L28" s="53"/>
    </row>
    <row r="29" spans="1:12" x14ac:dyDescent="0.35">
      <c r="A29" s="77"/>
      <c r="B29" s="73"/>
      <c r="C29" s="50" t="s">
        <v>199</v>
      </c>
      <c r="D29" s="50" t="s">
        <v>152</v>
      </c>
      <c r="E29" s="50" t="s">
        <v>195</v>
      </c>
      <c r="F29" s="73" t="s">
        <v>209</v>
      </c>
      <c r="G29" s="50" t="s">
        <v>200</v>
      </c>
      <c r="H29" s="50" t="s">
        <v>202</v>
      </c>
      <c r="I29" s="51">
        <v>72983.42</v>
      </c>
      <c r="J29" s="74">
        <v>2750</v>
      </c>
      <c r="K29" s="51">
        <f>(I29+J29)*2</f>
        <v>151466.84</v>
      </c>
      <c r="L29" s="53" t="s">
        <v>218</v>
      </c>
    </row>
    <row r="30" spans="1:12" x14ac:dyDescent="0.35">
      <c r="A30" s="77"/>
      <c r="B30" s="73"/>
      <c r="C30" s="50" t="s">
        <v>203</v>
      </c>
      <c r="D30" s="50" t="s">
        <v>166</v>
      </c>
      <c r="E30" s="50" t="s">
        <v>195</v>
      </c>
      <c r="F30" s="50" t="s">
        <v>132</v>
      </c>
      <c r="G30" s="50" t="s">
        <v>204</v>
      </c>
      <c r="H30" s="50" t="s">
        <v>206</v>
      </c>
      <c r="I30" s="51">
        <v>111600</v>
      </c>
      <c r="J30" s="74">
        <v>2200</v>
      </c>
      <c r="K30" s="51">
        <v>227599.99</v>
      </c>
      <c r="L30" s="53" t="s">
        <v>207</v>
      </c>
    </row>
    <row r="31" spans="1:12" ht="15" thickBot="1" x14ac:dyDescent="0.4">
      <c r="A31" s="78"/>
      <c r="B31" s="79"/>
      <c r="C31" s="57" t="s">
        <v>205</v>
      </c>
      <c r="D31" s="80" t="s">
        <v>141</v>
      </c>
      <c r="E31" s="57" t="s">
        <v>195</v>
      </c>
      <c r="F31" s="57" t="s">
        <v>138</v>
      </c>
      <c r="G31" s="50" t="s">
        <v>200</v>
      </c>
      <c r="H31" s="57" t="s">
        <v>223</v>
      </c>
      <c r="I31" s="58">
        <v>70440</v>
      </c>
      <c r="J31" s="81">
        <v>2050</v>
      </c>
      <c r="K31" s="58">
        <v>144980</v>
      </c>
      <c r="L31" s="82"/>
    </row>
    <row r="32" spans="1:12" x14ac:dyDescent="0.35">
      <c r="J32" s="1"/>
    </row>
    <row r="39" spans="9:11" x14ac:dyDescent="0.35">
      <c r="I39" s="1"/>
      <c r="J39" s="1"/>
      <c r="K39" s="1"/>
    </row>
    <row r="40" spans="9:11" x14ac:dyDescent="0.35">
      <c r="I40" s="1"/>
      <c r="J40" s="1"/>
      <c r="K40" s="1"/>
    </row>
    <row r="41" spans="9:11" x14ac:dyDescent="0.35">
      <c r="I41" s="1"/>
      <c r="J41" s="1"/>
      <c r="K41" s="1"/>
    </row>
    <row r="42" spans="9:11" x14ac:dyDescent="0.35">
      <c r="I42" s="1"/>
      <c r="J42" s="1"/>
      <c r="K42" s="1"/>
    </row>
    <row r="43" spans="9:11" x14ac:dyDescent="0.35">
      <c r="I43" s="1"/>
      <c r="J43" s="1"/>
      <c r="K43" s="1"/>
    </row>
    <row r="44" spans="9:11" x14ac:dyDescent="0.35">
      <c r="I44" s="1"/>
      <c r="J44" s="1"/>
      <c r="K44" s="1"/>
    </row>
    <row r="45" spans="9:11" x14ac:dyDescent="0.35">
      <c r="I45" s="1"/>
      <c r="J45" s="1"/>
      <c r="K45" s="1"/>
    </row>
    <row r="46" spans="9:11" x14ac:dyDescent="0.35">
      <c r="I46" s="1"/>
      <c r="J46" s="1"/>
      <c r="K46" s="1"/>
    </row>
    <row r="47" spans="9:11" x14ac:dyDescent="0.35">
      <c r="I47" s="1"/>
      <c r="J47" s="1"/>
      <c r="K47" s="1"/>
    </row>
    <row r="48" spans="9:11" x14ac:dyDescent="0.35">
      <c r="I48" s="1"/>
      <c r="J48" s="1"/>
      <c r="K48" s="1"/>
    </row>
    <row r="49" spans="9:11" x14ac:dyDescent="0.35">
      <c r="I49" s="1"/>
      <c r="J49" s="1"/>
      <c r="K49" s="1"/>
    </row>
    <row r="50" spans="9:11" x14ac:dyDescent="0.35">
      <c r="I50" s="1"/>
      <c r="J50" s="1"/>
      <c r="K50" s="1"/>
    </row>
    <row r="51" spans="9:11" x14ac:dyDescent="0.35">
      <c r="I51" s="1"/>
      <c r="J51" s="1"/>
      <c r="K51" s="1"/>
    </row>
    <row r="52" spans="9:11" x14ac:dyDescent="0.35">
      <c r="I52" s="1"/>
      <c r="J52" s="1"/>
      <c r="K52" s="1"/>
    </row>
    <row r="53" spans="9:11" x14ac:dyDescent="0.35">
      <c r="I53" s="1"/>
      <c r="J53" s="1"/>
      <c r="K53" s="1"/>
    </row>
    <row r="54" spans="9:11" x14ac:dyDescent="0.35">
      <c r="I54" s="1"/>
      <c r="J54" s="1"/>
      <c r="K54" s="1"/>
    </row>
    <row r="55" spans="9:11" x14ac:dyDescent="0.35">
      <c r="I55" s="1"/>
      <c r="J55" s="1"/>
      <c r="K55" s="1"/>
    </row>
    <row r="56" spans="9:11" x14ac:dyDescent="0.35">
      <c r="I56" s="1"/>
      <c r="J56" s="1"/>
      <c r="K56" s="1"/>
    </row>
    <row r="57" spans="9:11" x14ac:dyDescent="0.35">
      <c r="I57" s="1"/>
      <c r="J57" s="1"/>
      <c r="K57" s="1"/>
    </row>
    <row r="58" spans="9:11" x14ac:dyDescent="0.35">
      <c r="I58" s="1"/>
      <c r="J58" s="1"/>
      <c r="K58" s="1"/>
    </row>
    <row r="59" spans="9:11" x14ac:dyDescent="0.35">
      <c r="I59" s="1"/>
      <c r="J59" s="1"/>
      <c r="K59" s="1"/>
    </row>
    <row r="60" spans="9:11" x14ac:dyDescent="0.35">
      <c r="I60" s="1"/>
      <c r="J60" s="1"/>
      <c r="K60" s="1"/>
    </row>
    <row r="61" spans="9:11" x14ac:dyDescent="0.35">
      <c r="I61" s="1"/>
      <c r="J61" s="1"/>
      <c r="K61" s="1"/>
    </row>
    <row r="62" spans="9:11" x14ac:dyDescent="0.35">
      <c r="I62" s="1"/>
      <c r="J62" s="1"/>
      <c r="K62" s="1"/>
    </row>
    <row r="63" spans="9:11" x14ac:dyDescent="0.35">
      <c r="I63" s="1"/>
      <c r="J63" s="1"/>
      <c r="K63" s="1"/>
    </row>
    <row r="64" spans="9:11" x14ac:dyDescent="0.35">
      <c r="I64" s="1"/>
      <c r="J64" s="1"/>
      <c r="K64" s="1"/>
    </row>
    <row r="65" spans="9:11" x14ac:dyDescent="0.35">
      <c r="I65" s="1"/>
      <c r="J65" s="1"/>
      <c r="K65" s="1"/>
    </row>
  </sheetData>
  <mergeCells count="1">
    <mergeCell ref="A1:K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6BCC1714D22BE4CBC1DE5CD24088D84" ma:contentTypeVersion="0" ma:contentTypeDescription="Create a new document." ma:contentTypeScope="" ma:versionID="ee9a9c72eadb5047980aaf56560d95f3">
  <xsd:schema xmlns:xsd="http://www.w3.org/2001/XMLSchema" xmlns:xs="http://www.w3.org/2001/XMLSchema" xmlns:p="http://schemas.microsoft.com/office/2006/metadata/properties" targetNamespace="http://schemas.microsoft.com/office/2006/metadata/properties" ma:root="true" ma:fieldsID="572cb780e3c2a8841c5c46842dc8dd5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E82E82-8D77-4E18-8C28-4ACE0F49BA47}">
  <ds:schemaRefs>
    <ds:schemaRef ds:uri="http://purl.org/dc/dcmitype/"/>
    <ds:schemaRef ds:uri="http://schemas.microsoft.com/office/infopath/2007/PartnerControls"/>
    <ds:schemaRef ds:uri="http://purl.org/dc/elements/1.1/"/>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63C0A1B-3684-4339-90AC-109E3386BF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7DB3822-8D92-4266-B544-D58F7271B2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Tender closed 31072024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Tara Doyle</dc:creator>
  <cp:lastModifiedBy>Lorelle Hatch</cp:lastModifiedBy>
  <cp:lastPrinted>2024-03-14T03:56:37Z</cp:lastPrinted>
  <dcterms:created xsi:type="dcterms:W3CDTF">2024-02-21T23:58:28Z</dcterms:created>
  <dcterms:modified xsi:type="dcterms:W3CDTF">2024-08-18T00:56:37Z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0x01010086BCC1714D22BE4CBC1DE5CD24088D84</vt:lpwstr>
  </property>
</Properties>
</file>